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540" windowWidth="20736" windowHeight="10680" activeTab="2"/>
  </bookViews>
  <sheets>
    <sheet name="suivi trésorerie" sheetId="1" r:id="rId1"/>
    <sheet name="suivi activité" sheetId="2" r:id="rId2"/>
    <sheet name="Projection rémunération" sheetId="3" r:id="rId3"/>
    <sheet name="clients" sheetId="4" r:id="rId4"/>
    <sheet name="Frais de déplacements" sheetId="5" r:id="rId5"/>
    <sheet name="Solde réel" sheetId="6" r:id="rId6"/>
    <sheet name="NF JANVIER" sheetId="7" r:id="rId7"/>
    <sheet name="NF FEVRIER" sheetId="8" r:id="rId8"/>
    <sheet name="NF MARS" sheetId="9" r:id="rId9"/>
    <sheet name="NF AVRIL" sheetId="10" r:id="rId10"/>
    <sheet name="NF MAI" sheetId="13" r:id="rId11"/>
    <sheet name="NF JUIN" sheetId="11" r:id="rId12"/>
    <sheet name="NF JUILLET" sheetId="12" r:id="rId13"/>
    <sheet name="NF AOUT" sheetId="14" r:id="rId14"/>
    <sheet name="NF SEPTEMBRE" sheetId="15" r:id="rId15"/>
    <sheet name="NF OCTOBRE" sheetId="16" r:id="rId16"/>
    <sheet name="NF NOVEMBRE" sheetId="17" r:id="rId17"/>
    <sheet name="NF DECEMBRE" sheetId="18" r:id="rId18"/>
    <sheet name="encaissement facture N-1" sheetId="19" r:id="rId19"/>
    <sheet name="Encaissements factures N" sheetId="20" r:id="rId20"/>
  </sheets>
  <definedNames>
    <definedName name="devis">'suivi activité'!$A$6:$D$100</definedName>
    <definedName name="DEVIS_1">'suivi activité'!$A$6:$D$100</definedName>
    <definedName name="devis1">'suivi activité'!$B$6:$D$100</definedName>
    <definedName name="facture">'suivi activité'!$F$6:$I$100</definedName>
  </definedNames>
  <calcPr calcId="125725"/>
</workbook>
</file>

<file path=xl/calcChain.xml><?xml version="1.0" encoding="utf-8"?>
<calcChain xmlns="http://schemas.openxmlformats.org/spreadsheetml/2006/main">
  <c r="I60" i="18"/>
  <c r="I60" i="17"/>
  <c r="I60" i="16"/>
  <c r="I60" i="15"/>
  <c r="I60" i="14"/>
  <c r="I60" i="12"/>
  <c r="I60" i="11"/>
  <c r="I60" i="13"/>
  <c r="I60" i="10"/>
  <c r="I60" i="9"/>
  <c r="I60" i="8"/>
  <c r="E62" i="7"/>
  <c r="I62"/>
  <c r="I60"/>
  <c r="D16" i="3"/>
  <c r="D14" s="1"/>
  <c r="D15"/>
  <c r="D13"/>
  <c r="N105" i="20"/>
  <c r="N71" i="1" s="1"/>
  <c r="M105" i="20"/>
  <c r="M71" i="1" s="1"/>
  <c r="L105" i="20"/>
  <c r="K105"/>
  <c r="J105"/>
  <c r="J71" i="1" s="1"/>
  <c r="I105" i="20"/>
  <c r="I71" i="1" s="1"/>
  <c r="H105" i="20"/>
  <c r="G105"/>
  <c r="F105"/>
  <c r="E105"/>
  <c r="E71" i="1" s="1"/>
  <c r="D105" i="20"/>
  <c r="C105"/>
  <c r="N104"/>
  <c r="M104"/>
  <c r="L104"/>
  <c r="K104"/>
  <c r="J104"/>
  <c r="I104"/>
  <c r="H104"/>
  <c r="G104"/>
  <c r="F104"/>
  <c r="E104"/>
  <c r="D104"/>
  <c r="C104"/>
  <c r="Y101"/>
  <c r="U101"/>
  <c r="Q101"/>
  <c r="M101"/>
  <c r="H100"/>
  <c r="G100"/>
  <c r="F100"/>
  <c r="E100"/>
  <c r="D100"/>
  <c r="C100"/>
  <c r="B100"/>
  <c r="A100"/>
  <c r="H99"/>
  <c r="G99"/>
  <c r="F99"/>
  <c r="N99" s="1"/>
  <c r="E99"/>
  <c r="D99"/>
  <c r="C99"/>
  <c r="B99"/>
  <c r="A99"/>
  <c r="H98"/>
  <c r="G98"/>
  <c r="F98"/>
  <c r="E98"/>
  <c r="D98"/>
  <c r="C98"/>
  <c r="B98"/>
  <c r="A98"/>
  <c r="H97"/>
  <c r="G97"/>
  <c r="F97"/>
  <c r="V97" s="1"/>
  <c r="E97"/>
  <c r="D97"/>
  <c r="C97"/>
  <c r="B97"/>
  <c r="A97"/>
  <c r="H96"/>
  <c r="G96"/>
  <c r="F96"/>
  <c r="E96"/>
  <c r="D96"/>
  <c r="C96"/>
  <c r="B96"/>
  <c r="A96"/>
  <c r="I95"/>
  <c r="AA95" s="1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I90"/>
  <c r="AA90" s="1"/>
  <c r="H90"/>
  <c r="G90"/>
  <c r="F90"/>
  <c r="E90"/>
  <c r="D90"/>
  <c r="C90"/>
  <c r="B90"/>
  <c r="A90"/>
  <c r="H89"/>
  <c r="G89"/>
  <c r="F89"/>
  <c r="E89"/>
  <c r="D89"/>
  <c r="C89"/>
  <c r="B89"/>
  <c r="A89"/>
  <c r="I88"/>
  <c r="AA88" s="1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I79"/>
  <c r="AA79" s="1"/>
  <c r="H79"/>
  <c r="G79"/>
  <c r="F79"/>
  <c r="E79"/>
  <c r="D79"/>
  <c r="C79"/>
  <c r="B79"/>
  <c r="A79"/>
  <c r="H78"/>
  <c r="G78"/>
  <c r="F78"/>
  <c r="E78"/>
  <c r="D78"/>
  <c r="C78"/>
  <c r="B78"/>
  <c r="A78"/>
  <c r="I77"/>
  <c r="AA77" s="1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I71"/>
  <c r="AA71" s="1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A69" i="1" s="1"/>
  <c r="H67" i="20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A66" i="1" s="1"/>
  <c r="H64" i="20"/>
  <c r="G64"/>
  <c r="F64"/>
  <c r="E64"/>
  <c r="D64"/>
  <c r="C64"/>
  <c r="B64"/>
  <c r="A64"/>
  <c r="I63"/>
  <c r="AA63" s="1"/>
  <c r="H63"/>
  <c r="G63"/>
  <c r="F63"/>
  <c r="E63"/>
  <c r="D63"/>
  <c r="C63"/>
  <c r="B63"/>
  <c r="A63"/>
  <c r="A64" i="1" s="1"/>
  <c r="H62" i="20"/>
  <c r="G62"/>
  <c r="F62"/>
  <c r="E62"/>
  <c r="D62"/>
  <c r="C62"/>
  <c r="B62"/>
  <c r="A62"/>
  <c r="A63" i="1" s="1"/>
  <c r="H61" i="20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I58"/>
  <c r="AA58" s="1"/>
  <c r="H58"/>
  <c r="G58"/>
  <c r="F58"/>
  <c r="E58"/>
  <c r="D58"/>
  <c r="C58"/>
  <c r="B58"/>
  <c r="A58"/>
  <c r="A59" i="1" s="1"/>
  <c r="H57" i="20"/>
  <c r="G57"/>
  <c r="F57"/>
  <c r="E57"/>
  <c r="D57"/>
  <c r="C57"/>
  <c r="B57"/>
  <c r="A57"/>
  <c r="I56"/>
  <c r="AA56" s="1"/>
  <c r="H56"/>
  <c r="G56"/>
  <c r="F56"/>
  <c r="E56"/>
  <c r="D56"/>
  <c r="C56"/>
  <c r="B56"/>
  <c r="A56"/>
  <c r="A57" i="1" s="1"/>
  <c r="H55" i="20"/>
  <c r="G55"/>
  <c r="F55"/>
  <c r="E55"/>
  <c r="D55"/>
  <c r="C55"/>
  <c r="B55"/>
  <c r="A55"/>
  <c r="A56" i="1" s="1"/>
  <c r="H54" i="20"/>
  <c r="G54"/>
  <c r="F54"/>
  <c r="E54"/>
  <c r="D54"/>
  <c r="C54"/>
  <c r="B54"/>
  <c r="A54"/>
  <c r="A55" i="1" s="1"/>
  <c r="H53" i="20"/>
  <c r="G53"/>
  <c r="F53"/>
  <c r="E53"/>
  <c r="D53"/>
  <c r="C53"/>
  <c r="B53"/>
  <c r="A53"/>
  <c r="A54" i="1" s="1"/>
  <c r="H52" i="20"/>
  <c r="G52"/>
  <c r="F52"/>
  <c r="E52"/>
  <c r="D52"/>
  <c r="C52"/>
  <c r="B52"/>
  <c r="A52"/>
  <c r="A53" i="1" s="1"/>
  <c r="H51" i="20"/>
  <c r="G51"/>
  <c r="F51"/>
  <c r="E51"/>
  <c r="D51"/>
  <c r="C51"/>
  <c r="B51"/>
  <c r="A51"/>
  <c r="A52" i="1" s="1"/>
  <c r="H50" i="20"/>
  <c r="G50"/>
  <c r="F50"/>
  <c r="E50"/>
  <c r="D50"/>
  <c r="C50"/>
  <c r="B50"/>
  <c r="A50"/>
  <c r="A51" i="1" s="1"/>
  <c r="H49" i="20"/>
  <c r="G49"/>
  <c r="F49"/>
  <c r="E49"/>
  <c r="D49"/>
  <c r="C49"/>
  <c r="B49"/>
  <c r="A49"/>
  <c r="A50" i="1" s="1"/>
  <c r="H48" i="20"/>
  <c r="G48"/>
  <c r="F48"/>
  <c r="E48"/>
  <c r="D48"/>
  <c r="C48"/>
  <c r="B48"/>
  <c r="A48"/>
  <c r="I47"/>
  <c r="AA47" s="1"/>
  <c r="H47"/>
  <c r="G47"/>
  <c r="F47"/>
  <c r="E47"/>
  <c r="D47"/>
  <c r="C47"/>
  <c r="B47"/>
  <c r="A47"/>
  <c r="H46"/>
  <c r="G46"/>
  <c r="F46"/>
  <c r="E46"/>
  <c r="D46"/>
  <c r="C46"/>
  <c r="B46"/>
  <c r="A46"/>
  <c r="A47" i="1" s="1"/>
  <c r="I45" i="20"/>
  <c r="AA45" s="1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A44" i="1" s="1"/>
  <c r="H42" i="20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I39"/>
  <c r="AA39" s="1"/>
  <c r="H39"/>
  <c r="G39"/>
  <c r="F39"/>
  <c r="E39"/>
  <c r="D39"/>
  <c r="C39"/>
  <c r="B39"/>
  <c r="A39"/>
  <c r="H38"/>
  <c r="G38"/>
  <c r="F38"/>
  <c r="E38"/>
  <c r="D38"/>
  <c r="C38"/>
  <c r="B38"/>
  <c r="A38"/>
  <c r="A39" i="1" s="1"/>
  <c r="H37" i="20"/>
  <c r="G37"/>
  <c r="F37"/>
  <c r="E37"/>
  <c r="D37"/>
  <c r="C37"/>
  <c r="B37"/>
  <c r="A37"/>
  <c r="A38" i="1" s="1"/>
  <c r="H36" i="20"/>
  <c r="G36"/>
  <c r="F36"/>
  <c r="E36"/>
  <c r="D36"/>
  <c r="C36"/>
  <c r="B36"/>
  <c r="A36"/>
  <c r="A37" i="1" s="1"/>
  <c r="H35" i="20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A34" i="1" s="1"/>
  <c r="H32" i="20"/>
  <c r="G32"/>
  <c r="F32"/>
  <c r="E32"/>
  <c r="D32"/>
  <c r="C32"/>
  <c r="B32"/>
  <c r="A32"/>
  <c r="A33" i="1" s="1"/>
  <c r="I31" i="20"/>
  <c r="AA31" s="1"/>
  <c r="H31"/>
  <c r="G31"/>
  <c r="F31"/>
  <c r="E31"/>
  <c r="D31"/>
  <c r="C31"/>
  <c r="B31"/>
  <c r="A31"/>
  <c r="A32" i="1" s="1"/>
  <c r="H30" i="20"/>
  <c r="G30"/>
  <c r="F30"/>
  <c r="E30"/>
  <c r="D30"/>
  <c r="C30"/>
  <c r="B30"/>
  <c r="A30"/>
  <c r="A31" i="1" s="1"/>
  <c r="H29" i="20"/>
  <c r="G29"/>
  <c r="F29"/>
  <c r="E29"/>
  <c r="D29"/>
  <c r="C29"/>
  <c r="B29"/>
  <c r="A29"/>
  <c r="A30" i="1" s="1"/>
  <c r="H28" i="20"/>
  <c r="G28"/>
  <c r="F28"/>
  <c r="E28"/>
  <c r="D28"/>
  <c r="C28"/>
  <c r="B28"/>
  <c r="A28"/>
  <c r="A29" i="1" s="1"/>
  <c r="H27" i="20"/>
  <c r="G27"/>
  <c r="F27"/>
  <c r="E27"/>
  <c r="D27"/>
  <c r="C27"/>
  <c r="B27"/>
  <c r="A27"/>
  <c r="A28" i="1" s="1"/>
  <c r="I26" i="20"/>
  <c r="AA26" s="1"/>
  <c r="H26"/>
  <c r="G26"/>
  <c r="F26"/>
  <c r="E26"/>
  <c r="D26"/>
  <c r="C26"/>
  <c r="B26"/>
  <c r="A26"/>
  <c r="H25"/>
  <c r="G25"/>
  <c r="F25"/>
  <c r="E25"/>
  <c r="D25"/>
  <c r="C25"/>
  <c r="B25"/>
  <c r="A25"/>
  <c r="I24"/>
  <c r="AA24" s="1"/>
  <c r="H24"/>
  <c r="G24"/>
  <c r="F24"/>
  <c r="E24"/>
  <c r="D24"/>
  <c r="C24"/>
  <c r="B24"/>
  <c r="A24"/>
  <c r="A25" i="1" s="1"/>
  <c r="H23" i="20"/>
  <c r="G23"/>
  <c r="F23"/>
  <c r="E23"/>
  <c r="D23"/>
  <c r="C23"/>
  <c r="B23"/>
  <c r="A23"/>
  <c r="A24" i="1" s="1"/>
  <c r="H22" i="20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A21" i="1" s="1"/>
  <c r="H19" i="20"/>
  <c r="G19"/>
  <c r="F19"/>
  <c r="E19"/>
  <c r="D19"/>
  <c r="C19"/>
  <c r="B19"/>
  <c r="A19"/>
  <c r="A20" i="1" s="1"/>
  <c r="H18" i="20"/>
  <c r="G18"/>
  <c r="F18"/>
  <c r="E18"/>
  <c r="D18"/>
  <c r="C18"/>
  <c r="B18"/>
  <c r="A18"/>
  <c r="A19" i="1" s="1"/>
  <c r="H17" i="20"/>
  <c r="G17"/>
  <c r="F17"/>
  <c r="E17"/>
  <c r="D17"/>
  <c r="C17"/>
  <c r="B17"/>
  <c r="A17"/>
  <c r="H16"/>
  <c r="G16"/>
  <c r="F16"/>
  <c r="E16"/>
  <c r="D16"/>
  <c r="C16"/>
  <c r="B16"/>
  <c r="A16"/>
  <c r="I15"/>
  <c r="AA15" s="1"/>
  <c r="H15"/>
  <c r="G15"/>
  <c r="F15"/>
  <c r="E15"/>
  <c r="D15"/>
  <c r="C15"/>
  <c r="B15"/>
  <c r="A15"/>
  <c r="A16" i="1" s="1"/>
  <c r="I14" i="20"/>
  <c r="AA14" s="1"/>
  <c r="H14"/>
  <c r="G14"/>
  <c r="F14"/>
  <c r="E14"/>
  <c r="D14"/>
  <c r="C14"/>
  <c r="B14"/>
  <c r="A14"/>
  <c r="A15" i="1" s="1"/>
  <c r="H13" i="20"/>
  <c r="G13"/>
  <c r="F13"/>
  <c r="E13"/>
  <c r="D13"/>
  <c r="C13"/>
  <c r="B13"/>
  <c r="A13"/>
  <c r="A14" i="1" s="1"/>
  <c r="H12" i="20"/>
  <c r="G12"/>
  <c r="F12"/>
  <c r="E12"/>
  <c r="D12"/>
  <c r="C12"/>
  <c r="B12"/>
  <c r="A12"/>
  <c r="A13" i="1" s="1"/>
  <c r="H11" i="20"/>
  <c r="G11"/>
  <c r="F11"/>
  <c r="E11"/>
  <c r="D11"/>
  <c r="C11"/>
  <c r="B11"/>
  <c r="A11"/>
  <c r="A12" i="1" s="1"/>
  <c r="H10" i="20"/>
  <c r="G10"/>
  <c r="F10"/>
  <c r="E10"/>
  <c r="D10"/>
  <c r="C10"/>
  <c r="B10"/>
  <c r="A10"/>
  <c r="H9"/>
  <c r="G9"/>
  <c r="F9"/>
  <c r="E9"/>
  <c r="D9"/>
  <c r="C9"/>
  <c r="B9"/>
  <c r="A9"/>
  <c r="A10" i="1" s="1"/>
  <c r="H8" i="20"/>
  <c r="G8"/>
  <c r="F8"/>
  <c r="E8"/>
  <c r="D8"/>
  <c r="C8"/>
  <c r="B8"/>
  <c r="A8"/>
  <c r="A9" i="1" s="1"/>
  <c r="I7" i="20"/>
  <c r="AA7" s="1"/>
  <c r="H7"/>
  <c r="G7"/>
  <c r="F7"/>
  <c r="E7"/>
  <c r="D7"/>
  <c r="C7"/>
  <c r="B7"/>
  <c r="A7"/>
  <c r="A8" i="1" s="1"/>
  <c r="H6" i="20"/>
  <c r="G6"/>
  <c r="F6"/>
  <c r="E6"/>
  <c r="D6"/>
  <c r="C6"/>
  <c r="B6"/>
  <c r="A6"/>
  <c r="N29" i="19"/>
  <c r="M29"/>
  <c r="L29"/>
  <c r="K29"/>
  <c r="K5" i="1" s="1"/>
  <c r="J29" i="19"/>
  <c r="I29"/>
  <c r="H29"/>
  <c r="G29"/>
  <c r="G5" i="1" s="1"/>
  <c r="F29" i="19"/>
  <c r="E29"/>
  <c r="D29"/>
  <c r="C29"/>
  <c r="C5" i="1" s="1"/>
  <c r="N28" i="19"/>
  <c r="M28"/>
  <c r="L28"/>
  <c r="K28"/>
  <c r="K4" i="1" s="1"/>
  <c r="J28" i="19"/>
  <c r="I28"/>
  <c r="H28"/>
  <c r="G28"/>
  <c r="G4" i="1" s="1"/>
  <c r="F28" i="19"/>
  <c r="E28"/>
  <c r="D28"/>
  <c r="C28"/>
  <c r="C4" i="1" s="1"/>
  <c r="Y25" i="19"/>
  <c r="U25"/>
  <c r="Q25"/>
  <c r="M25"/>
  <c r="H25"/>
  <c r="G25"/>
  <c r="F25"/>
  <c r="E25"/>
  <c r="AA24"/>
  <c r="Z24"/>
  <c r="V24"/>
  <c r="R24"/>
  <c r="N24"/>
  <c r="I24"/>
  <c r="Z23"/>
  <c r="V23"/>
  <c r="R23"/>
  <c r="N23"/>
  <c r="I23"/>
  <c r="AA23" s="1"/>
  <c r="Z22"/>
  <c r="V22"/>
  <c r="R22"/>
  <c r="N22"/>
  <c r="I22"/>
  <c r="AA22" s="1"/>
  <c r="Z21"/>
  <c r="V21"/>
  <c r="R21"/>
  <c r="N21"/>
  <c r="I21"/>
  <c r="AA21" s="1"/>
  <c r="AA20"/>
  <c r="Z20"/>
  <c r="V20"/>
  <c r="R20"/>
  <c r="N20"/>
  <c r="I20"/>
  <c r="Z19"/>
  <c r="V19"/>
  <c r="R19"/>
  <c r="N19"/>
  <c r="I19"/>
  <c r="AA19" s="1"/>
  <c r="AA18"/>
  <c r="Z18"/>
  <c r="V18"/>
  <c r="R18"/>
  <c r="N18"/>
  <c r="I18"/>
  <c r="Z17"/>
  <c r="V17"/>
  <c r="R17"/>
  <c r="N17"/>
  <c r="I17"/>
  <c r="AA17" s="1"/>
  <c r="Z16"/>
  <c r="V16"/>
  <c r="R16"/>
  <c r="N16"/>
  <c r="I16"/>
  <c r="AA16" s="1"/>
  <c r="Z15"/>
  <c r="V15"/>
  <c r="R15"/>
  <c r="N15"/>
  <c r="I15"/>
  <c r="AA15" s="1"/>
  <c r="Z14"/>
  <c r="V14"/>
  <c r="R14"/>
  <c r="N14"/>
  <c r="I14"/>
  <c r="AA14" s="1"/>
  <c r="Z13"/>
  <c r="V13"/>
  <c r="R13"/>
  <c r="N13"/>
  <c r="I13"/>
  <c r="AA13" s="1"/>
  <c r="AA12"/>
  <c r="Z12"/>
  <c r="V12"/>
  <c r="R12"/>
  <c r="N12"/>
  <c r="N25" s="1"/>
  <c r="I12"/>
  <c r="Z11"/>
  <c r="V11"/>
  <c r="R11"/>
  <c r="N11"/>
  <c r="I11"/>
  <c r="AA11" s="1"/>
  <c r="Z10"/>
  <c r="V10"/>
  <c r="R10"/>
  <c r="N10"/>
  <c r="I10"/>
  <c r="AA10" s="1"/>
  <c r="Z9"/>
  <c r="V9"/>
  <c r="R9"/>
  <c r="N9"/>
  <c r="I9"/>
  <c r="AA9" s="1"/>
  <c r="AA8"/>
  <c r="Z8"/>
  <c r="V8"/>
  <c r="R8"/>
  <c r="N8"/>
  <c r="I8"/>
  <c r="Z7"/>
  <c r="V7"/>
  <c r="R7"/>
  <c r="N7"/>
  <c r="I7"/>
  <c r="AA7" s="1"/>
  <c r="Z6"/>
  <c r="Z25" s="1"/>
  <c r="V6"/>
  <c r="R6"/>
  <c r="N6"/>
  <c r="I6"/>
  <c r="H137" i="18"/>
  <c r="G137"/>
  <c r="E137"/>
  <c r="N102" i="1" s="1"/>
  <c r="N101" s="1"/>
  <c r="I136" i="18"/>
  <c r="I135"/>
  <c r="I134"/>
  <c r="H129"/>
  <c r="G129"/>
  <c r="E129"/>
  <c r="I128"/>
  <c r="I127"/>
  <c r="H121"/>
  <c r="H122" s="1"/>
  <c r="G121"/>
  <c r="G122" s="1"/>
  <c r="E121"/>
  <c r="I120"/>
  <c r="I119"/>
  <c r="I121" s="1"/>
  <c r="I116"/>
  <c r="I112"/>
  <c r="C22" i="5" s="1"/>
  <c r="I110" i="18"/>
  <c r="H85"/>
  <c r="G85"/>
  <c r="E85"/>
  <c r="I84"/>
  <c r="I83"/>
  <c r="I79"/>
  <c r="H79"/>
  <c r="G79"/>
  <c r="F79"/>
  <c r="E79"/>
  <c r="I78"/>
  <c r="I77"/>
  <c r="H70"/>
  <c r="G70"/>
  <c r="F70"/>
  <c r="E70"/>
  <c r="I69"/>
  <c r="I68"/>
  <c r="H27"/>
  <c r="G27"/>
  <c r="F27"/>
  <c r="E27"/>
  <c r="I27" s="1"/>
  <c r="I26"/>
  <c r="I25"/>
  <c r="I24"/>
  <c r="H20"/>
  <c r="G20"/>
  <c r="F20"/>
  <c r="E20"/>
  <c r="I19"/>
  <c r="I18"/>
  <c r="I17"/>
  <c r="I16"/>
  <c r="I15"/>
  <c r="I14"/>
  <c r="I13"/>
  <c r="I12"/>
  <c r="I11"/>
  <c r="H62"/>
  <c r="G62"/>
  <c r="F62"/>
  <c r="E62"/>
  <c r="I61"/>
  <c r="I59"/>
  <c r="I58"/>
  <c r="H54"/>
  <c r="G54"/>
  <c r="G63" s="1"/>
  <c r="F54"/>
  <c r="F63" s="1"/>
  <c r="E54"/>
  <c r="N82" i="1" s="1"/>
  <c r="I53" i="18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7"/>
  <c r="G137"/>
  <c r="E137"/>
  <c r="M102" i="1" s="1"/>
  <c r="M101" s="1"/>
  <c r="I136" i="17"/>
  <c r="I135"/>
  <c r="I134"/>
  <c r="I137" s="1"/>
  <c r="H129"/>
  <c r="G129"/>
  <c r="E129"/>
  <c r="I128"/>
  <c r="I127"/>
  <c r="H121"/>
  <c r="H122" s="1"/>
  <c r="G121"/>
  <c r="G122" s="1"/>
  <c r="E121"/>
  <c r="I120"/>
  <c r="I119"/>
  <c r="I116"/>
  <c r="I110"/>
  <c r="I112" s="1"/>
  <c r="H85"/>
  <c r="G85"/>
  <c r="E85"/>
  <c r="I84"/>
  <c r="I85" s="1"/>
  <c r="I83"/>
  <c r="H79"/>
  <c r="G79"/>
  <c r="F79"/>
  <c r="E79"/>
  <c r="M97" i="1" s="1"/>
  <c r="M96" s="1"/>
  <c r="I78" i="17"/>
  <c r="I77"/>
  <c r="H70"/>
  <c r="G70"/>
  <c r="F70"/>
  <c r="E70"/>
  <c r="I69"/>
  <c r="I68"/>
  <c r="H27"/>
  <c r="G27"/>
  <c r="F27"/>
  <c r="E27"/>
  <c r="I27" s="1"/>
  <c r="I26"/>
  <c r="I25"/>
  <c r="I24"/>
  <c r="H20"/>
  <c r="G20"/>
  <c r="F20"/>
  <c r="E20"/>
  <c r="M87" i="1" s="1"/>
  <c r="M86" s="1"/>
  <c r="I19" i="17"/>
  <c r="I18"/>
  <c r="I17"/>
  <c r="I16"/>
  <c r="I15"/>
  <c r="I14"/>
  <c r="I13"/>
  <c r="I12"/>
  <c r="I20" s="1"/>
  <c r="I11"/>
  <c r="H62"/>
  <c r="G62"/>
  <c r="F62"/>
  <c r="E62"/>
  <c r="I62" s="1"/>
  <c r="I61"/>
  <c r="I59"/>
  <c r="I58"/>
  <c r="H54"/>
  <c r="H63" s="1"/>
  <c r="G54"/>
  <c r="G63" s="1"/>
  <c r="F54"/>
  <c r="F63" s="1"/>
  <c r="E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6"/>
  <c r="G137"/>
  <c r="E137"/>
  <c r="L102" i="1" s="1"/>
  <c r="L101" s="1"/>
  <c r="I136" i="16"/>
  <c r="I135"/>
  <c r="I134"/>
  <c r="H129"/>
  <c r="G129"/>
  <c r="E129"/>
  <c r="I128"/>
  <c r="I127"/>
  <c r="H121"/>
  <c r="H122" s="1"/>
  <c r="G121"/>
  <c r="G122" s="1"/>
  <c r="E121"/>
  <c r="I120"/>
  <c r="I119"/>
  <c r="I121" s="1"/>
  <c r="I116"/>
  <c r="I112"/>
  <c r="C20" i="5" s="1"/>
  <c r="I110" i="16"/>
  <c r="H85"/>
  <c r="G85"/>
  <c r="E85"/>
  <c r="I84"/>
  <c r="I83"/>
  <c r="I79"/>
  <c r="H79"/>
  <c r="G79"/>
  <c r="F79"/>
  <c r="E79"/>
  <c r="L97" i="1" s="1"/>
  <c r="L96" s="1"/>
  <c r="I78" i="16"/>
  <c r="I77"/>
  <c r="H70"/>
  <c r="G70"/>
  <c r="F70"/>
  <c r="E70"/>
  <c r="I69"/>
  <c r="I68"/>
  <c r="H27"/>
  <c r="G27"/>
  <c r="F27"/>
  <c r="E27"/>
  <c r="I27" s="1"/>
  <c r="I26"/>
  <c r="I25"/>
  <c r="I24"/>
  <c r="H20"/>
  <c r="G20"/>
  <c r="F20"/>
  <c r="E20"/>
  <c r="L87" i="1" s="1"/>
  <c r="L86" s="1"/>
  <c r="I19" i="16"/>
  <c r="I18"/>
  <c r="I17"/>
  <c r="I16"/>
  <c r="I15"/>
  <c r="I14"/>
  <c r="I13"/>
  <c r="I12"/>
  <c r="I11"/>
  <c r="H62"/>
  <c r="G62"/>
  <c r="F62"/>
  <c r="E62"/>
  <c r="L84" i="1" s="1"/>
  <c r="I61" i="16"/>
  <c r="I59"/>
  <c r="I58"/>
  <c r="H54"/>
  <c r="G54"/>
  <c r="G63" s="1"/>
  <c r="F54"/>
  <c r="F63" s="1"/>
  <c r="E54"/>
  <c r="E63" s="1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5"/>
  <c r="G137"/>
  <c r="E137"/>
  <c r="I136"/>
  <c r="I135"/>
  <c r="I134"/>
  <c r="H129"/>
  <c r="G129"/>
  <c r="E129"/>
  <c r="I128"/>
  <c r="I127"/>
  <c r="H121"/>
  <c r="H122" s="1"/>
  <c r="G121"/>
  <c r="G122" s="1"/>
  <c r="E121"/>
  <c r="I120"/>
  <c r="I119"/>
  <c r="I116"/>
  <c r="I112"/>
  <c r="C19" i="5" s="1"/>
  <c r="I110" i="15"/>
  <c r="B19" i="5" s="1"/>
  <c r="H85" i="15"/>
  <c r="G85"/>
  <c r="E85"/>
  <c r="I84"/>
  <c r="I85" s="1"/>
  <c r="I83"/>
  <c r="I79"/>
  <c r="H79"/>
  <c r="G79"/>
  <c r="F79"/>
  <c r="E79"/>
  <c r="K97" i="1" s="1"/>
  <c r="K96" s="1"/>
  <c r="I78" i="15"/>
  <c r="I77"/>
  <c r="H70"/>
  <c r="G70"/>
  <c r="F70"/>
  <c r="E70"/>
  <c r="K93" i="1" s="1"/>
  <c r="I69" i="15"/>
  <c r="I68"/>
  <c r="I70" s="1"/>
  <c r="H27"/>
  <c r="G27"/>
  <c r="F27"/>
  <c r="E27"/>
  <c r="I27" s="1"/>
  <c r="I26"/>
  <c r="I25"/>
  <c r="I24"/>
  <c r="H20"/>
  <c r="G20"/>
  <c r="F20"/>
  <c r="E20"/>
  <c r="I19"/>
  <c r="I18"/>
  <c r="I17"/>
  <c r="I16"/>
  <c r="I15"/>
  <c r="I14"/>
  <c r="I13"/>
  <c r="I12"/>
  <c r="I11"/>
  <c r="H62"/>
  <c r="H63" s="1"/>
  <c r="G62"/>
  <c r="F62"/>
  <c r="E62"/>
  <c r="I61"/>
  <c r="I59"/>
  <c r="I58"/>
  <c r="H54"/>
  <c r="G54"/>
  <c r="G63" s="1"/>
  <c r="F54"/>
  <c r="F63" s="1"/>
  <c r="E54"/>
  <c r="E63" s="1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4"/>
  <c r="G137"/>
  <c r="E137"/>
  <c r="I136"/>
  <c r="I135"/>
  <c r="I134"/>
  <c r="H129"/>
  <c r="G129"/>
  <c r="G139" s="1"/>
  <c r="J109" i="1" s="1"/>
  <c r="E129" i="14"/>
  <c r="I128"/>
  <c r="I127"/>
  <c r="H121"/>
  <c r="H122" s="1"/>
  <c r="G121"/>
  <c r="G122" s="1"/>
  <c r="E121"/>
  <c r="I120"/>
  <c r="I119"/>
  <c r="I116"/>
  <c r="I110"/>
  <c r="I112" s="1"/>
  <c r="H85"/>
  <c r="G85"/>
  <c r="E85"/>
  <c r="I84"/>
  <c r="I85" s="1"/>
  <c r="I83"/>
  <c r="H79"/>
  <c r="G79"/>
  <c r="F79"/>
  <c r="E79"/>
  <c r="I78"/>
  <c r="I77"/>
  <c r="H70"/>
  <c r="G70"/>
  <c r="F70"/>
  <c r="E70"/>
  <c r="I69"/>
  <c r="I68"/>
  <c r="H27"/>
  <c r="G27"/>
  <c r="F27"/>
  <c r="E27"/>
  <c r="I26"/>
  <c r="I25"/>
  <c r="I24"/>
  <c r="H20"/>
  <c r="G20"/>
  <c r="F20"/>
  <c r="E20"/>
  <c r="I19"/>
  <c r="I18"/>
  <c r="I17"/>
  <c r="I16"/>
  <c r="I15"/>
  <c r="I14"/>
  <c r="I13"/>
  <c r="I12"/>
  <c r="I20" s="1"/>
  <c r="I11"/>
  <c r="H62"/>
  <c r="G62"/>
  <c r="G63" s="1"/>
  <c r="F62"/>
  <c r="E62"/>
  <c r="J84" i="1" s="1"/>
  <c r="I61" i="14"/>
  <c r="I59"/>
  <c r="I58"/>
  <c r="H54"/>
  <c r="H63" s="1"/>
  <c r="G54"/>
  <c r="F54"/>
  <c r="F63" s="1"/>
  <c r="E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3"/>
  <c r="G137"/>
  <c r="E137"/>
  <c r="I136"/>
  <c r="I135"/>
  <c r="I134"/>
  <c r="H129"/>
  <c r="G129"/>
  <c r="E129"/>
  <c r="I128"/>
  <c r="I127"/>
  <c r="I129" s="1"/>
  <c r="H121"/>
  <c r="H122" s="1"/>
  <c r="G121"/>
  <c r="G122" s="1"/>
  <c r="E121"/>
  <c r="I120"/>
  <c r="I119"/>
  <c r="I116"/>
  <c r="I110"/>
  <c r="B15" i="5" s="1"/>
  <c r="H85" i="13"/>
  <c r="G85"/>
  <c r="E85"/>
  <c r="I84"/>
  <c r="I83"/>
  <c r="H79"/>
  <c r="G79"/>
  <c r="F79"/>
  <c r="E79"/>
  <c r="G97" i="1" s="1"/>
  <c r="G96" s="1"/>
  <c r="I78" i="13"/>
  <c r="I77"/>
  <c r="I79" s="1"/>
  <c r="H70"/>
  <c r="G70"/>
  <c r="F70"/>
  <c r="E70"/>
  <c r="I69"/>
  <c r="I68"/>
  <c r="H27"/>
  <c r="G27"/>
  <c r="F27"/>
  <c r="E27"/>
  <c r="G90" i="1" s="1"/>
  <c r="G89" s="1"/>
  <c r="I26" i="13"/>
  <c r="I25"/>
  <c r="I24"/>
  <c r="H20"/>
  <c r="G20"/>
  <c r="F20"/>
  <c r="E20"/>
  <c r="G87" i="1" s="1"/>
  <c r="G86" s="1"/>
  <c r="I19" i="13"/>
  <c r="I18"/>
  <c r="I17"/>
  <c r="I16"/>
  <c r="I15"/>
  <c r="I14"/>
  <c r="I13"/>
  <c r="I12"/>
  <c r="I20" s="1"/>
  <c r="I11"/>
  <c r="H62"/>
  <c r="G62"/>
  <c r="F62"/>
  <c r="E62"/>
  <c r="I61"/>
  <c r="I59"/>
  <c r="I58"/>
  <c r="H54"/>
  <c r="G54"/>
  <c r="G63" s="1"/>
  <c r="F54"/>
  <c r="E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2"/>
  <c r="G137"/>
  <c r="E137"/>
  <c r="I102" i="1" s="1"/>
  <c r="I101" s="1"/>
  <c r="I136" i="12"/>
  <c r="I135"/>
  <c r="I137" s="1"/>
  <c r="I134"/>
  <c r="H129"/>
  <c r="G129"/>
  <c r="E129"/>
  <c r="I128"/>
  <c r="I127"/>
  <c r="H121"/>
  <c r="H122" s="1"/>
  <c r="G121"/>
  <c r="G122" s="1"/>
  <c r="E121"/>
  <c r="I120"/>
  <c r="I119"/>
  <c r="I121" s="1"/>
  <c r="I116"/>
  <c r="I112"/>
  <c r="I110"/>
  <c r="H85"/>
  <c r="G85"/>
  <c r="E85"/>
  <c r="I84"/>
  <c r="I83"/>
  <c r="H79"/>
  <c r="G79"/>
  <c r="F79"/>
  <c r="E79"/>
  <c r="I78"/>
  <c r="I77"/>
  <c r="H70"/>
  <c r="G70"/>
  <c r="F70"/>
  <c r="E70"/>
  <c r="I69"/>
  <c r="I68"/>
  <c r="H27"/>
  <c r="G27"/>
  <c r="F27"/>
  <c r="E27"/>
  <c r="I26"/>
  <c r="I25"/>
  <c r="I24"/>
  <c r="H20"/>
  <c r="G20"/>
  <c r="F20"/>
  <c r="E20"/>
  <c r="I19"/>
  <c r="I18"/>
  <c r="I17"/>
  <c r="I16"/>
  <c r="I15"/>
  <c r="I14"/>
  <c r="I13"/>
  <c r="I12"/>
  <c r="I11"/>
  <c r="H62"/>
  <c r="H63" s="1"/>
  <c r="G62"/>
  <c r="F62"/>
  <c r="E62"/>
  <c r="I61"/>
  <c r="I59"/>
  <c r="I58"/>
  <c r="H54"/>
  <c r="G54"/>
  <c r="G63" s="1"/>
  <c r="F54"/>
  <c r="F63" s="1"/>
  <c r="E54"/>
  <c r="E63" s="1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1"/>
  <c r="G137"/>
  <c r="E137"/>
  <c r="I136"/>
  <c r="I135"/>
  <c r="I134"/>
  <c r="I137" s="1"/>
  <c r="H129"/>
  <c r="G129"/>
  <c r="E129"/>
  <c r="I128"/>
  <c r="I127"/>
  <c r="H121"/>
  <c r="H122" s="1"/>
  <c r="G121"/>
  <c r="G122" s="1"/>
  <c r="E121"/>
  <c r="I120"/>
  <c r="I121" s="1"/>
  <c r="I119"/>
  <c r="I116"/>
  <c r="I110"/>
  <c r="B16" i="5" s="1"/>
  <c r="H85" i="11"/>
  <c r="G85"/>
  <c r="E85"/>
  <c r="I84"/>
  <c r="I85" s="1"/>
  <c r="I83"/>
  <c r="H79"/>
  <c r="G79"/>
  <c r="F79"/>
  <c r="E79"/>
  <c r="I78"/>
  <c r="I79" s="1"/>
  <c r="I77"/>
  <c r="H70"/>
  <c r="G70"/>
  <c r="F70"/>
  <c r="E70"/>
  <c r="I69"/>
  <c r="I68"/>
  <c r="H27"/>
  <c r="G27"/>
  <c r="F27"/>
  <c r="E27"/>
  <c r="H90" i="1" s="1"/>
  <c r="H89" s="1"/>
  <c r="I26" i="11"/>
  <c r="I25"/>
  <c r="I24"/>
  <c r="H20"/>
  <c r="G20"/>
  <c r="F20"/>
  <c r="E20"/>
  <c r="I19"/>
  <c r="I18"/>
  <c r="I17"/>
  <c r="I16"/>
  <c r="I15"/>
  <c r="I14"/>
  <c r="I13"/>
  <c r="I12"/>
  <c r="I20" s="1"/>
  <c r="I11"/>
  <c r="H62"/>
  <c r="G62"/>
  <c r="F62"/>
  <c r="E62"/>
  <c r="I61"/>
  <c r="I59"/>
  <c r="I58"/>
  <c r="H54"/>
  <c r="G54"/>
  <c r="G63" s="1"/>
  <c r="F54"/>
  <c r="E54"/>
  <c r="E63" s="1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10"/>
  <c r="G137"/>
  <c r="E137"/>
  <c r="I136"/>
  <c r="I135"/>
  <c r="I134"/>
  <c r="H129"/>
  <c r="G129"/>
  <c r="E129"/>
  <c r="I128"/>
  <c r="I127"/>
  <c r="I129" s="1"/>
  <c r="H121"/>
  <c r="H122" s="1"/>
  <c r="G121"/>
  <c r="G122" s="1"/>
  <c r="E121"/>
  <c r="I120"/>
  <c r="I119"/>
  <c r="I116"/>
  <c r="I110"/>
  <c r="I112" s="1"/>
  <c r="H85"/>
  <c r="G85"/>
  <c r="E85"/>
  <c r="I84"/>
  <c r="I85" s="1"/>
  <c r="I83"/>
  <c r="H79"/>
  <c r="G79"/>
  <c r="F79"/>
  <c r="E79"/>
  <c r="F97" i="1" s="1"/>
  <c r="F96" s="1"/>
  <c r="I78" i="10"/>
  <c r="I77"/>
  <c r="I79" s="1"/>
  <c r="H70"/>
  <c r="G70"/>
  <c r="F70"/>
  <c r="E70"/>
  <c r="I69"/>
  <c r="I68"/>
  <c r="H27"/>
  <c r="G27"/>
  <c r="F27"/>
  <c r="E27"/>
  <c r="I26"/>
  <c r="I25"/>
  <c r="I24"/>
  <c r="H20"/>
  <c r="G20"/>
  <c r="F20"/>
  <c r="E20"/>
  <c r="I19"/>
  <c r="I18"/>
  <c r="I17"/>
  <c r="I16"/>
  <c r="I15"/>
  <c r="I14"/>
  <c r="I13"/>
  <c r="I12"/>
  <c r="I11"/>
  <c r="H62"/>
  <c r="G62"/>
  <c r="F62"/>
  <c r="E62"/>
  <c r="I62" s="1"/>
  <c r="I61"/>
  <c r="I59"/>
  <c r="I58"/>
  <c r="H54"/>
  <c r="H63" s="1"/>
  <c r="G54"/>
  <c r="G63" s="1"/>
  <c r="F54"/>
  <c r="E54"/>
  <c r="F82" i="1" s="1"/>
  <c r="I53" i="10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9"/>
  <c r="G137"/>
  <c r="E137"/>
  <c r="E102" i="1" s="1"/>
  <c r="E101" s="1"/>
  <c r="I136" i="9"/>
  <c r="I135"/>
  <c r="I134"/>
  <c r="H129"/>
  <c r="G129"/>
  <c r="E129"/>
  <c r="I128"/>
  <c r="I127"/>
  <c r="I129" s="1"/>
  <c r="H121"/>
  <c r="H122" s="1"/>
  <c r="G121"/>
  <c r="G122" s="1"/>
  <c r="E121"/>
  <c r="I120"/>
  <c r="I119"/>
  <c r="I116"/>
  <c r="I110"/>
  <c r="H85"/>
  <c r="G85"/>
  <c r="E85"/>
  <c r="I84"/>
  <c r="I83"/>
  <c r="H79"/>
  <c r="G79"/>
  <c r="F79"/>
  <c r="E79"/>
  <c r="E97" i="1" s="1"/>
  <c r="E96" s="1"/>
  <c r="I78" i="9"/>
  <c r="I77"/>
  <c r="H70"/>
  <c r="G70"/>
  <c r="F70"/>
  <c r="E70"/>
  <c r="E93" i="1" s="1"/>
  <c r="I69" i="9"/>
  <c r="I68"/>
  <c r="I70" s="1"/>
  <c r="H27"/>
  <c r="G27"/>
  <c r="F27"/>
  <c r="E27"/>
  <c r="I27" s="1"/>
  <c r="I26"/>
  <c r="I25"/>
  <c r="I24"/>
  <c r="H20"/>
  <c r="G20"/>
  <c r="F20"/>
  <c r="E20"/>
  <c r="E87" i="1" s="1"/>
  <c r="E86" s="1"/>
  <c r="I19" i="9"/>
  <c r="I18"/>
  <c r="I17"/>
  <c r="I16"/>
  <c r="I15"/>
  <c r="I14"/>
  <c r="I13"/>
  <c r="I12"/>
  <c r="I11"/>
  <c r="H62"/>
  <c r="G62"/>
  <c r="G63" s="1"/>
  <c r="F62"/>
  <c r="E62"/>
  <c r="I61"/>
  <c r="I59"/>
  <c r="I58"/>
  <c r="H54"/>
  <c r="H63" s="1"/>
  <c r="G54"/>
  <c r="F54"/>
  <c r="F63" s="1"/>
  <c r="E54"/>
  <c r="E82" i="1" s="1"/>
  <c r="I53" i="9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8"/>
  <c r="G137"/>
  <c r="E137"/>
  <c r="D102" i="1" s="1"/>
  <c r="D101" s="1"/>
  <c r="I136" i="8"/>
  <c r="I135"/>
  <c r="I134"/>
  <c r="H129"/>
  <c r="G129"/>
  <c r="E129"/>
  <c r="I128"/>
  <c r="I127"/>
  <c r="H121"/>
  <c r="H122" s="1"/>
  <c r="G121"/>
  <c r="G122" s="1"/>
  <c r="E121"/>
  <c r="I120"/>
  <c r="I119"/>
  <c r="I116"/>
  <c r="I110"/>
  <c r="I112" s="1"/>
  <c r="C12" i="5" s="1"/>
  <c r="H85" i="8"/>
  <c r="G85"/>
  <c r="E85"/>
  <c r="I84"/>
  <c r="I83"/>
  <c r="H79"/>
  <c r="G79"/>
  <c r="F79"/>
  <c r="E79"/>
  <c r="I78"/>
  <c r="I77"/>
  <c r="H70"/>
  <c r="G70"/>
  <c r="F70"/>
  <c r="E70"/>
  <c r="D93" i="1" s="1"/>
  <c r="I69" i="8"/>
  <c r="I68"/>
  <c r="H27"/>
  <c r="G27"/>
  <c r="F27"/>
  <c r="E27"/>
  <c r="D90" i="1" s="1"/>
  <c r="D89" s="1"/>
  <c r="I26" i="8"/>
  <c r="I25"/>
  <c r="I24"/>
  <c r="H20"/>
  <c r="G20"/>
  <c r="F20"/>
  <c r="E20"/>
  <c r="D87" i="1" s="1"/>
  <c r="D86" s="1"/>
  <c r="I19" i="8"/>
  <c r="I18"/>
  <c r="I17"/>
  <c r="I16"/>
  <c r="I15"/>
  <c r="I14"/>
  <c r="I13"/>
  <c r="I12"/>
  <c r="I11"/>
  <c r="H62"/>
  <c r="G62"/>
  <c r="F62"/>
  <c r="E62"/>
  <c r="D84" i="1" s="1"/>
  <c r="I61" i="8"/>
  <c r="I59"/>
  <c r="I58"/>
  <c r="H54"/>
  <c r="G54"/>
  <c r="F54"/>
  <c r="E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A2"/>
  <c r="A1"/>
  <c r="H137" i="7"/>
  <c r="G137"/>
  <c r="E137"/>
  <c r="I136"/>
  <c r="I137" s="1"/>
  <c r="I135"/>
  <c r="I134"/>
  <c r="H129"/>
  <c r="G129"/>
  <c r="E129"/>
  <c r="I128"/>
  <c r="I127"/>
  <c r="I129" s="1"/>
  <c r="H121"/>
  <c r="H122" s="1"/>
  <c r="G121"/>
  <c r="G122" s="1"/>
  <c r="E121"/>
  <c r="I120"/>
  <c r="I119"/>
  <c r="I116"/>
  <c r="I110"/>
  <c r="B11" i="5" s="1"/>
  <c r="H85" i="7"/>
  <c r="G85"/>
  <c r="E85"/>
  <c r="I84"/>
  <c r="I85" s="1"/>
  <c r="I83"/>
  <c r="H79"/>
  <c r="G79"/>
  <c r="F79"/>
  <c r="E79"/>
  <c r="C97" i="1" s="1"/>
  <c r="C96" s="1"/>
  <c r="I78" i="7"/>
  <c r="I77"/>
  <c r="I79" s="1"/>
  <c r="H70"/>
  <c r="G70"/>
  <c r="F70"/>
  <c r="E70"/>
  <c r="I69"/>
  <c r="I68"/>
  <c r="H27"/>
  <c r="G27"/>
  <c r="F27"/>
  <c r="E27"/>
  <c r="I27" s="1"/>
  <c r="I26"/>
  <c r="I25"/>
  <c r="I24"/>
  <c r="H20"/>
  <c r="G20"/>
  <c r="F20"/>
  <c r="E20"/>
  <c r="C87" i="1" s="1"/>
  <c r="C86" s="1"/>
  <c r="I19" i="7"/>
  <c r="I18"/>
  <c r="I17"/>
  <c r="I16"/>
  <c r="I15"/>
  <c r="I14"/>
  <c r="I13"/>
  <c r="I12"/>
  <c r="I11"/>
  <c r="H62"/>
  <c r="G62"/>
  <c r="F62"/>
  <c r="I61"/>
  <c r="I59"/>
  <c r="I58"/>
  <c r="H54"/>
  <c r="H63" s="1"/>
  <c r="G54"/>
  <c r="G63" s="1"/>
  <c r="F54"/>
  <c r="E54"/>
  <c r="C82" i="1" s="1"/>
  <c r="I53" i="7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H132" i="6"/>
  <c r="G132"/>
  <c r="E132"/>
  <c r="I131"/>
  <c r="I130"/>
  <c r="I129"/>
  <c r="I132" s="1"/>
  <c r="H124"/>
  <c r="G124"/>
  <c r="E124"/>
  <c r="I123"/>
  <c r="I124" s="1"/>
  <c r="I122"/>
  <c r="H116"/>
  <c r="H117" s="1"/>
  <c r="G116"/>
  <c r="G117" s="1"/>
  <c r="E116"/>
  <c r="I115"/>
  <c r="I114"/>
  <c r="I116" s="1"/>
  <c r="I111"/>
  <c r="I105"/>
  <c r="I107" s="1"/>
  <c r="H80"/>
  <c r="G80"/>
  <c r="E80"/>
  <c r="I79"/>
  <c r="I78"/>
  <c r="H74"/>
  <c r="G74"/>
  <c r="F74"/>
  <c r="E74"/>
  <c r="I73"/>
  <c r="I72"/>
  <c r="H65"/>
  <c r="G65"/>
  <c r="F65"/>
  <c r="E65"/>
  <c r="I64"/>
  <c r="I63"/>
  <c r="H22"/>
  <c r="G22"/>
  <c r="F22"/>
  <c r="E22"/>
  <c r="I21"/>
  <c r="I20"/>
  <c r="I19"/>
  <c r="H15"/>
  <c r="G15"/>
  <c r="F15"/>
  <c r="E15"/>
  <c r="I14"/>
  <c r="I13"/>
  <c r="I12"/>
  <c r="I11"/>
  <c r="I10"/>
  <c r="I9"/>
  <c r="I8"/>
  <c r="I7"/>
  <c r="I15" s="1"/>
  <c r="I6"/>
  <c r="H57"/>
  <c r="G57"/>
  <c r="F57"/>
  <c r="E57"/>
  <c r="I56"/>
  <c r="I54"/>
  <c r="I53"/>
  <c r="H49"/>
  <c r="G49"/>
  <c r="F49"/>
  <c r="E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B22" i="5"/>
  <c r="B21"/>
  <c r="B20"/>
  <c r="C17"/>
  <c r="B17"/>
  <c r="C20" i="4"/>
  <c r="B20"/>
  <c r="C19"/>
  <c r="D19" s="1"/>
  <c r="B19"/>
  <c r="C18"/>
  <c r="B18"/>
  <c r="C17"/>
  <c r="B17"/>
  <c r="C16"/>
  <c r="B16"/>
  <c r="C15"/>
  <c r="D15" s="1"/>
  <c r="B15"/>
  <c r="C14"/>
  <c r="B14"/>
  <c r="C13"/>
  <c r="B13"/>
  <c r="C12"/>
  <c r="B12"/>
  <c r="C11"/>
  <c r="B11"/>
  <c r="C10"/>
  <c r="B10"/>
  <c r="C9"/>
  <c r="B9"/>
  <c r="C8"/>
  <c r="B8"/>
  <c r="C7"/>
  <c r="D7" s="1"/>
  <c r="B7"/>
  <c r="AN18" i="3"/>
  <c r="C18"/>
  <c r="AE16"/>
  <c r="AE14" s="1"/>
  <c r="S16"/>
  <c r="S14" s="1"/>
  <c r="P16"/>
  <c r="P15"/>
  <c r="AK13"/>
  <c r="AH13"/>
  <c r="AH16" s="1"/>
  <c r="AE13"/>
  <c r="AE15" s="1"/>
  <c r="AB13"/>
  <c r="AB16" s="1"/>
  <c r="Y13"/>
  <c r="V13"/>
  <c r="S13"/>
  <c r="S15" s="1"/>
  <c r="P13"/>
  <c r="M13"/>
  <c r="M15" s="1"/>
  <c r="J13"/>
  <c r="G13"/>
  <c r="G15" s="1"/>
  <c r="C12"/>
  <c r="C13" s="1"/>
  <c r="AK9"/>
  <c r="AG9"/>
  <c r="AC9"/>
  <c r="X9"/>
  <c r="U9"/>
  <c r="Q9"/>
  <c r="M9"/>
  <c r="E9"/>
  <c r="AL8"/>
  <c r="AK8"/>
  <c r="AG8"/>
  <c r="AC8"/>
  <c r="Z8"/>
  <c r="V8"/>
  <c r="U8"/>
  <c r="Q8"/>
  <c r="M8"/>
  <c r="J8"/>
  <c r="F8"/>
  <c r="AL7"/>
  <c r="AH7"/>
  <c r="AH8" s="1"/>
  <c r="AD7"/>
  <c r="AD8" s="1"/>
  <c r="Z7"/>
  <c r="X7"/>
  <c r="V7"/>
  <c r="R7"/>
  <c r="R8" s="1"/>
  <c r="N7"/>
  <c r="N8" s="1"/>
  <c r="J7"/>
  <c r="H7"/>
  <c r="F7"/>
  <c r="C7"/>
  <c r="AM6"/>
  <c r="AM9" s="1"/>
  <c r="AL6"/>
  <c r="AL9" s="1"/>
  <c r="AK6"/>
  <c r="AK7" s="1"/>
  <c r="AJ6"/>
  <c r="AI6"/>
  <c r="AH6"/>
  <c r="AH9" s="1"/>
  <c r="AG6"/>
  <c r="AG7" s="1"/>
  <c r="AF6"/>
  <c r="AE6"/>
  <c r="AD6"/>
  <c r="AD9" s="1"/>
  <c r="AC6"/>
  <c r="AC7" s="1"/>
  <c r="AB6"/>
  <c r="AB9" s="1"/>
  <c r="AA6"/>
  <c r="Z6"/>
  <c r="Z9" s="1"/>
  <c r="Y6"/>
  <c r="Y7" s="1"/>
  <c r="X6"/>
  <c r="X8" s="1"/>
  <c r="W6"/>
  <c r="W9" s="1"/>
  <c r="V6"/>
  <c r="V9" s="1"/>
  <c r="U6"/>
  <c r="U7" s="1"/>
  <c r="T6"/>
  <c r="S6"/>
  <c r="R6"/>
  <c r="R9" s="1"/>
  <c r="Q6"/>
  <c r="Q7" s="1"/>
  <c r="P6"/>
  <c r="O6"/>
  <c r="N6"/>
  <c r="N9" s="1"/>
  <c r="M6"/>
  <c r="M7" s="1"/>
  <c r="L6"/>
  <c r="L9" s="1"/>
  <c r="K6"/>
  <c r="J6"/>
  <c r="J9" s="1"/>
  <c r="I6"/>
  <c r="I7" s="1"/>
  <c r="H6"/>
  <c r="H9" s="1"/>
  <c r="G6"/>
  <c r="G7" s="1"/>
  <c r="F6"/>
  <c r="F9" s="1"/>
  <c r="E6"/>
  <c r="D6"/>
  <c r="C6"/>
  <c r="C5"/>
  <c r="C8" s="1"/>
  <c r="L101" i="2"/>
  <c r="K101"/>
  <c r="J101"/>
  <c r="I101"/>
  <c r="D101"/>
  <c r="M100"/>
  <c r="I100" i="20" s="1"/>
  <c r="AA100" s="1"/>
  <c r="M99" i="2"/>
  <c r="I99" i="20" s="1"/>
  <c r="AA99" s="1"/>
  <c r="M98" i="2"/>
  <c r="I98" i="20" s="1"/>
  <c r="AA98" s="1"/>
  <c r="M97" i="2"/>
  <c r="I97" i="20" s="1"/>
  <c r="AA97" s="1"/>
  <c r="M96" i="2"/>
  <c r="I96" i="20" s="1"/>
  <c r="AA96" s="1"/>
  <c r="M95" i="2"/>
  <c r="M94"/>
  <c r="I94" i="20" s="1"/>
  <c r="AA94" s="1"/>
  <c r="M93" i="2"/>
  <c r="I93" i="20" s="1"/>
  <c r="AA93" s="1"/>
  <c r="M92" i="2"/>
  <c r="I92" i="20" s="1"/>
  <c r="AA92" s="1"/>
  <c r="M91" i="2"/>
  <c r="I91" i="20" s="1"/>
  <c r="AA91" s="1"/>
  <c r="M90" i="2"/>
  <c r="M89"/>
  <c r="I89" i="20" s="1"/>
  <c r="AA89" s="1"/>
  <c r="M88" i="2"/>
  <c r="M87"/>
  <c r="I87" i="20" s="1"/>
  <c r="AA87" s="1"/>
  <c r="M86" i="2"/>
  <c r="I86" i="20" s="1"/>
  <c r="AA86" s="1"/>
  <c r="M85" i="2"/>
  <c r="I85" i="20" s="1"/>
  <c r="AA85" s="1"/>
  <c r="M84" i="2"/>
  <c r="I84" i="20" s="1"/>
  <c r="AA84" s="1"/>
  <c r="M83" i="2"/>
  <c r="I83" i="20" s="1"/>
  <c r="AA83" s="1"/>
  <c r="M82" i="2"/>
  <c r="I82" i="20" s="1"/>
  <c r="AA82" s="1"/>
  <c r="M81" i="2"/>
  <c r="I81" i="20" s="1"/>
  <c r="AA81" s="1"/>
  <c r="M80" i="2"/>
  <c r="I80" i="20" s="1"/>
  <c r="AA80" s="1"/>
  <c r="M79" i="2"/>
  <c r="M78"/>
  <c r="I78" i="20" s="1"/>
  <c r="AA78" s="1"/>
  <c r="M77" i="2"/>
  <c r="M76"/>
  <c r="I76" i="20" s="1"/>
  <c r="AA76" s="1"/>
  <c r="M75" i="2"/>
  <c r="I75" i="20" s="1"/>
  <c r="AA75" s="1"/>
  <c r="M74" i="2"/>
  <c r="I74" i="20" s="1"/>
  <c r="AA74" s="1"/>
  <c r="M73" i="2"/>
  <c r="I73" i="20" s="1"/>
  <c r="AA73" s="1"/>
  <c r="M72" i="2"/>
  <c r="I72" i="20" s="1"/>
  <c r="AA72" s="1"/>
  <c r="M71" i="2"/>
  <c r="M70"/>
  <c r="I70" i="20" s="1"/>
  <c r="AA70" s="1"/>
  <c r="M69" i="2"/>
  <c r="I69" i="20" s="1"/>
  <c r="AA69" s="1"/>
  <c r="M68" i="2"/>
  <c r="I68" i="20" s="1"/>
  <c r="AA68" s="1"/>
  <c r="M67" i="2"/>
  <c r="I67" i="20" s="1"/>
  <c r="AA67" s="1"/>
  <c r="M66" i="2"/>
  <c r="I66" i="20" s="1"/>
  <c r="AA66" s="1"/>
  <c r="M65" i="2"/>
  <c r="I65" i="20" s="1"/>
  <c r="AA65" s="1"/>
  <c r="M64" i="2"/>
  <c r="I64" i="20" s="1"/>
  <c r="AA64" s="1"/>
  <c r="M63" i="2"/>
  <c r="M62"/>
  <c r="I62" i="20" s="1"/>
  <c r="AA62" s="1"/>
  <c r="M61" i="2"/>
  <c r="I61" i="20" s="1"/>
  <c r="AA61" s="1"/>
  <c r="M60" i="2"/>
  <c r="I60" i="20" s="1"/>
  <c r="AA60" s="1"/>
  <c r="M59" i="2"/>
  <c r="I59" i="20" s="1"/>
  <c r="AA59" s="1"/>
  <c r="M58" i="2"/>
  <c r="M57"/>
  <c r="I57" i="20" s="1"/>
  <c r="AA57" s="1"/>
  <c r="M56" i="2"/>
  <c r="M55"/>
  <c r="I55" i="20" s="1"/>
  <c r="AA55" s="1"/>
  <c r="M54" i="2"/>
  <c r="I54" i="20" s="1"/>
  <c r="AA54" s="1"/>
  <c r="M53" i="2"/>
  <c r="I53" i="20" s="1"/>
  <c r="AA53" s="1"/>
  <c r="M52" i="2"/>
  <c r="I52" i="20" s="1"/>
  <c r="AA52" s="1"/>
  <c r="M51" i="2"/>
  <c r="I51" i="20" s="1"/>
  <c r="AA51" s="1"/>
  <c r="M50" i="2"/>
  <c r="I50" i="20" s="1"/>
  <c r="AA50" s="1"/>
  <c r="M49" i="2"/>
  <c r="I49" i="20" s="1"/>
  <c r="AA49" s="1"/>
  <c r="M48" i="2"/>
  <c r="I48" i="20" s="1"/>
  <c r="AA48" s="1"/>
  <c r="M47" i="2"/>
  <c r="M46"/>
  <c r="I46" i="20" s="1"/>
  <c r="AA46" s="1"/>
  <c r="M45" i="2"/>
  <c r="M44"/>
  <c r="I44" i="20" s="1"/>
  <c r="AA44" s="1"/>
  <c r="M43" i="2"/>
  <c r="I43" i="20" s="1"/>
  <c r="AA43" s="1"/>
  <c r="M42" i="2"/>
  <c r="I42" i="20" s="1"/>
  <c r="AA42" s="1"/>
  <c r="M41" i="2"/>
  <c r="I41" i="20" s="1"/>
  <c r="AA41" s="1"/>
  <c r="M40" i="2"/>
  <c r="I40" i="20" s="1"/>
  <c r="AA40" s="1"/>
  <c r="M39" i="2"/>
  <c r="M38"/>
  <c r="I38" i="20" s="1"/>
  <c r="AA38" s="1"/>
  <c r="M37" i="2"/>
  <c r="I37" i="20" s="1"/>
  <c r="AA37" s="1"/>
  <c r="M36" i="2"/>
  <c r="I36" i="20" s="1"/>
  <c r="AA36" s="1"/>
  <c r="M35" i="2"/>
  <c r="I35" i="20" s="1"/>
  <c r="AA35" s="1"/>
  <c r="M34" i="2"/>
  <c r="I34" i="20" s="1"/>
  <c r="AA34" s="1"/>
  <c r="M33" i="2"/>
  <c r="I33" i="20" s="1"/>
  <c r="AA33" s="1"/>
  <c r="M32" i="2"/>
  <c r="I32" i="20" s="1"/>
  <c r="AA32" s="1"/>
  <c r="M31" i="2"/>
  <c r="M30"/>
  <c r="I30" i="20" s="1"/>
  <c r="AA30" s="1"/>
  <c r="M29" i="2"/>
  <c r="I29" i="20" s="1"/>
  <c r="AA29" s="1"/>
  <c r="M28" i="2"/>
  <c r="I28" i="20" s="1"/>
  <c r="AA28" s="1"/>
  <c r="M27" i="2"/>
  <c r="I27" i="20" s="1"/>
  <c r="AA27" s="1"/>
  <c r="M26" i="2"/>
  <c r="M25"/>
  <c r="I25" i="20" s="1"/>
  <c r="AA25" s="1"/>
  <c r="M24" i="2"/>
  <c r="M23"/>
  <c r="I23" i="20" s="1"/>
  <c r="AA23" s="1"/>
  <c r="M22" i="2"/>
  <c r="I22" i="20" s="1"/>
  <c r="AA22" s="1"/>
  <c r="M21" i="2"/>
  <c r="I21" i="20" s="1"/>
  <c r="AA21" s="1"/>
  <c r="M20" i="2"/>
  <c r="I20" i="20" s="1"/>
  <c r="AA20" s="1"/>
  <c r="M19" i="2"/>
  <c r="I19" i="20" s="1"/>
  <c r="AA19" s="1"/>
  <c r="M18" i="2"/>
  <c r="I18" i="20" s="1"/>
  <c r="AA18" s="1"/>
  <c r="M17" i="2"/>
  <c r="I17" i="20" s="1"/>
  <c r="AA17" s="1"/>
  <c r="M16" i="2"/>
  <c r="I16" i="20" s="1"/>
  <c r="AA16" s="1"/>
  <c r="M15" i="2"/>
  <c r="M14"/>
  <c r="M13"/>
  <c r="I13" i="20" s="1"/>
  <c r="AA13" s="1"/>
  <c r="M12" i="2"/>
  <c r="I12" i="20" s="1"/>
  <c r="AA12" s="1"/>
  <c r="M11" i="2"/>
  <c r="I11" i="20" s="1"/>
  <c r="AA11" s="1"/>
  <c r="M10" i="2"/>
  <c r="I10" i="20" s="1"/>
  <c r="AA10" s="1"/>
  <c r="M9" i="2"/>
  <c r="I9" i="20" s="1"/>
  <c r="AA9" s="1"/>
  <c r="M8" i="2"/>
  <c r="I8" i="20" s="1"/>
  <c r="AA8" s="1"/>
  <c r="M7" i="2"/>
  <c r="M6"/>
  <c r="I6" i="20" s="1"/>
  <c r="N121" i="1"/>
  <c r="M121"/>
  <c r="L121"/>
  <c r="K121"/>
  <c r="J121"/>
  <c r="I121"/>
  <c r="H121"/>
  <c r="G121"/>
  <c r="F121"/>
  <c r="E121"/>
  <c r="D121"/>
  <c r="C121"/>
  <c r="C122" s="1"/>
  <c r="D122" s="1"/>
  <c r="B121"/>
  <c r="B120"/>
  <c r="B119"/>
  <c r="B118"/>
  <c r="N117"/>
  <c r="M117"/>
  <c r="L117"/>
  <c r="K117"/>
  <c r="J117"/>
  <c r="I117"/>
  <c r="H117"/>
  <c r="G117"/>
  <c r="F117"/>
  <c r="E117"/>
  <c r="D117"/>
  <c r="C117"/>
  <c r="B117"/>
  <c r="B103"/>
  <c r="K102"/>
  <c r="K101" s="1"/>
  <c r="J102"/>
  <c r="J101" s="1"/>
  <c r="H102"/>
  <c r="H101" s="1"/>
  <c r="G102"/>
  <c r="G101" s="1"/>
  <c r="F102"/>
  <c r="F101" s="1"/>
  <c r="C102"/>
  <c r="B98"/>
  <c r="N97"/>
  <c r="N96" s="1"/>
  <c r="J97"/>
  <c r="J96" s="1"/>
  <c r="I97"/>
  <c r="I96" s="1"/>
  <c r="B94"/>
  <c r="N93"/>
  <c r="M93"/>
  <c r="L93"/>
  <c r="J93"/>
  <c r="I93"/>
  <c r="H93"/>
  <c r="G93"/>
  <c r="F93"/>
  <c r="C93"/>
  <c r="B91"/>
  <c r="L90"/>
  <c r="L89" s="1"/>
  <c r="J90"/>
  <c r="J89" s="1"/>
  <c r="I90"/>
  <c r="B88"/>
  <c r="N87"/>
  <c r="N86" s="1"/>
  <c r="K87"/>
  <c r="K86" s="1"/>
  <c r="J87"/>
  <c r="J86" s="1"/>
  <c r="I87"/>
  <c r="I86" s="1"/>
  <c r="H87"/>
  <c r="H86" s="1"/>
  <c r="F87"/>
  <c r="F86" s="1"/>
  <c r="B85"/>
  <c r="N84"/>
  <c r="K84"/>
  <c r="I84"/>
  <c r="H84"/>
  <c r="G84"/>
  <c r="B83"/>
  <c r="M82"/>
  <c r="K82"/>
  <c r="H82"/>
  <c r="G82"/>
  <c r="L71"/>
  <c r="K71"/>
  <c r="H71"/>
  <c r="G71"/>
  <c r="D71"/>
  <c r="C71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A68"/>
  <c r="N67"/>
  <c r="M67"/>
  <c r="L67"/>
  <c r="K67"/>
  <c r="J67"/>
  <c r="I67"/>
  <c r="H67"/>
  <c r="G67"/>
  <c r="F67"/>
  <c r="E67"/>
  <c r="D67"/>
  <c r="C67"/>
  <c r="A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A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A62"/>
  <c r="N61"/>
  <c r="M61"/>
  <c r="L61"/>
  <c r="K61"/>
  <c r="J61"/>
  <c r="I61"/>
  <c r="H61"/>
  <c r="G61"/>
  <c r="F61"/>
  <c r="E61"/>
  <c r="D61"/>
  <c r="C61"/>
  <c r="A61"/>
  <c r="N60"/>
  <c r="M60"/>
  <c r="L60"/>
  <c r="K60"/>
  <c r="J60"/>
  <c r="I60"/>
  <c r="H60"/>
  <c r="G60"/>
  <c r="F60"/>
  <c r="E60"/>
  <c r="D60"/>
  <c r="C60"/>
  <c r="A60"/>
  <c r="N59"/>
  <c r="M59"/>
  <c r="L59"/>
  <c r="K59"/>
  <c r="J59"/>
  <c r="I59"/>
  <c r="H59"/>
  <c r="G59"/>
  <c r="F59"/>
  <c r="E59"/>
  <c r="D59"/>
  <c r="C59"/>
  <c r="N58"/>
  <c r="M58"/>
  <c r="L58"/>
  <c r="K58"/>
  <c r="J58"/>
  <c r="I58"/>
  <c r="H58"/>
  <c r="G58"/>
  <c r="F58"/>
  <c r="E58"/>
  <c r="D58"/>
  <c r="C58"/>
  <c r="A58"/>
  <c r="N57"/>
  <c r="M57"/>
  <c r="L57"/>
  <c r="K57"/>
  <c r="J57"/>
  <c r="I57"/>
  <c r="H57"/>
  <c r="G57"/>
  <c r="F57"/>
  <c r="E57"/>
  <c r="D57"/>
  <c r="C57"/>
  <c r="N56"/>
  <c r="M56"/>
  <c r="L56"/>
  <c r="K56"/>
  <c r="J56"/>
  <c r="I56"/>
  <c r="H56"/>
  <c r="G56"/>
  <c r="F56"/>
  <c r="E56"/>
  <c r="D56"/>
  <c r="C56"/>
  <c r="N55"/>
  <c r="M55"/>
  <c r="L55"/>
  <c r="K55"/>
  <c r="J55"/>
  <c r="I55"/>
  <c r="H55"/>
  <c r="G55"/>
  <c r="F55"/>
  <c r="E55"/>
  <c r="D55"/>
  <c r="C55"/>
  <c r="N54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N49"/>
  <c r="M49"/>
  <c r="L49"/>
  <c r="K49"/>
  <c r="J49"/>
  <c r="I49"/>
  <c r="H49"/>
  <c r="G49"/>
  <c r="F49"/>
  <c r="E49"/>
  <c r="D49"/>
  <c r="C49"/>
  <c r="A49"/>
  <c r="N48"/>
  <c r="M48"/>
  <c r="L48"/>
  <c r="K48"/>
  <c r="J48"/>
  <c r="I48"/>
  <c r="H48"/>
  <c r="G48"/>
  <c r="F48"/>
  <c r="E48"/>
  <c r="D48"/>
  <c r="C48"/>
  <c r="A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A46"/>
  <c r="N45"/>
  <c r="M45"/>
  <c r="L45"/>
  <c r="K45"/>
  <c r="J45"/>
  <c r="I45"/>
  <c r="H45"/>
  <c r="G45"/>
  <c r="F45"/>
  <c r="E45"/>
  <c r="D45"/>
  <c r="C45"/>
  <c r="A45"/>
  <c r="N44"/>
  <c r="M44"/>
  <c r="L44"/>
  <c r="K44"/>
  <c r="J44"/>
  <c r="I44"/>
  <c r="H44"/>
  <c r="G44"/>
  <c r="F44"/>
  <c r="E44"/>
  <c r="D44"/>
  <c r="C44"/>
  <c r="N43"/>
  <c r="M43"/>
  <c r="L43"/>
  <c r="K43"/>
  <c r="J43"/>
  <c r="I43"/>
  <c r="H43"/>
  <c r="G43"/>
  <c r="F43"/>
  <c r="E43"/>
  <c r="D43"/>
  <c r="C43"/>
  <c r="A43"/>
  <c r="N42"/>
  <c r="M42"/>
  <c r="L42"/>
  <c r="K42"/>
  <c r="J42"/>
  <c r="I42"/>
  <c r="H42"/>
  <c r="G42"/>
  <c r="F42"/>
  <c r="E42"/>
  <c r="D42"/>
  <c r="C42"/>
  <c r="A42"/>
  <c r="N41"/>
  <c r="M41"/>
  <c r="L41"/>
  <c r="K41"/>
  <c r="J41"/>
  <c r="I41"/>
  <c r="H41"/>
  <c r="G41"/>
  <c r="F41"/>
  <c r="E41"/>
  <c r="D41"/>
  <c r="C41"/>
  <c r="A41"/>
  <c r="N40"/>
  <c r="M40"/>
  <c r="L40"/>
  <c r="K40"/>
  <c r="J40"/>
  <c r="I40"/>
  <c r="H40"/>
  <c r="G40"/>
  <c r="F40"/>
  <c r="E40"/>
  <c r="D40"/>
  <c r="C40"/>
  <c r="A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A36"/>
  <c r="N35"/>
  <c r="M35"/>
  <c r="L35"/>
  <c r="K35"/>
  <c r="J35"/>
  <c r="I35"/>
  <c r="H35"/>
  <c r="G35"/>
  <c r="F35"/>
  <c r="E35"/>
  <c r="D35"/>
  <c r="C35"/>
  <c r="A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A27"/>
  <c r="N26"/>
  <c r="M26"/>
  <c r="L26"/>
  <c r="K26"/>
  <c r="J26"/>
  <c r="I26"/>
  <c r="H26"/>
  <c r="G26"/>
  <c r="F26"/>
  <c r="E26"/>
  <c r="D26"/>
  <c r="C26"/>
  <c r="A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A23"/>
  <c r="N22"/>
  <c r="M22"/>
  <c r="L22"/>
  <c r="K22"/>
  <c r="J22"/>
  <c r="I22"/>
  <c r="H22"/>
  <c r="G22"/>
  <c r="F22"/>
  <c r="E22"/>
  <c r="D22"/>
  <c r="C22"/>
  <c r="A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A18"/>
  <c r="N17"/>
  <c r="M17"/>
  <c r="L17"/>
  <c r="K17"/>
  <c r="J17"/>
  <c r="I17"/>
  <c r="H17"/>
  <c r="G17"/>
  <c r="F17"/>
  <c r="E17"/>
  <c r="D17"/>
  <c r="C17"/>
  <c r="A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A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5"/>
  <c r="N74" s="1"/>
  <c r="M5"/>
  <c r="M74" s="1"/>
  <c r="L5"/>
  <c r="L74" s="1"/>
  <c r="J5"/>
  <c r="J74" s="1"/>
  <c r="I5"/>
  <c r="H5"/>
  <c r="H74" s="1"/>
  <c r="F5"/>
  <c r="E5"/>
  <c r="D5"/>
  <c r="D74" s="1"/>
  <c r="N4"/>
  <c r="M4"/>
  <c r="L4"/>
  <c r="J4"/>
  <c r="I4"/>
  <c r="H4"/>
  <c r="F4"/>
  <c r="E4"/>
  <c r="D4"/>
  <c r="D12" i="4" l="1"/>
  <c r="V21" i="20"/>
  <c r="R22"/>
  <c r="Z23"/>
  <c r="Z24"/>
  <c r="Z87"/>
  <c r="Z88"/>
  <c r="R14"/>
  <c r="V33"/>
  <c r="N52"/>
  <c r="Z55"/>
  <c r="Z77"/>
  <c r="B56" i="1"/>
  <c r="F70"/>
  <c r="J70"/>
  <c r="N70"/>
  <c r="B29"/>
  <c r="B40"/>
  <c r="B59"/>
  <c r="B69"/>
  <c r="Z8" i="20"/>
  <c r="R10"/>
  <c r="N12"/>
  <c r="Z26"/>
  <c r="R27"/>
  <c r="R51"/>
  <c r="Z56"/>
  <c r="R67"/>
  <c r="N72"/>
  <c r="Z74"/>
  <c r="R92"/>
  <c r="D16" i="4"/>
  <c r="D18"/>
  <c r="D20"/>
  <c r="N20" i="20"/>
  <c r="N44"/>
  <c r="N47"/>
  <c r="R86"/>
  <c r="B71" i="1"/>
  <c r="Z49" i="20"/>
  <c r="B45" i="1"/>
  <c r="D11" i="4"/>
  <c r="N7" i="20"/>
  <c r="R19"/>
  <c r="R28"/>
  <c r="R42"/>
  <c r="R54"/>
  <c r="V65"/>
  <c r="Z80"/>
  <c r="R83"/>
  <c r="N84"/>
  <c r="N85"/>
  <c r="Z91"/>
  <c r="B17" i="1"/>
  <c r="B48"/>
  <c r="N15" i="20"/>
  <c r="N40"/>
  <c r="Z42"/>
  <c r="Z48"/>
  <c r="R59"/>
  <c r="R60"/>
  <c r="R87"/>
  <c r="B19" i="1"/>
  <c r="B57"/>
  <c r="D10" i="4"/>
  <c r="R9" i="20"/>
  <c r="Z10"/>
  <c r="R13"/>
  <c r="N39"/>
  <c r="R55"/>
  <c r="R58"/>
  <c r="Z71"/>
  <c r="N76"/>
  <c r="R77"/>
  <c r="Z81"/>
  <c r="R90"/>
  <c r="F58" i="6"/>
  <c r="F134" s="1"/>
  <c r="E58"/>
  <c r="I22"/>
  <c r="I65"/>
  <c r="I80"/>
  <c r="I49"/>
  <c r="H58"/>
  <c r="I74" i="1"/>
  <c r="R15" i="20"/>
  <c r="R39"/>
  <c r="R47"/>
  <c r="H70" i="1"/>
  <c r="H72" s="1"/>
  <c r="B21"/>
  <c r="B24"/>
  <c r="B33"/>
  <c r="B35"/>
  <c r="B47"/>
  <c r="F71"/>
  <c r="F74" s="1"/>
  <c r="Z13" i="20"/>
  <c r="R35"/>
  <c r="Z45"/>
  <c r="N53"/>
  <c r="Z59"/>
  <c r="N67"/>
  <c r="Z76"/>
  <c r="R82"/>
  <c r="V85"/>
  <c r="V87"/>
  <c r="N91"/>
  <c r="V91"/>
  <c r="R94"/>
  <c r="V99"/>
  <c r="E74" i="1"/>
  <c r="B13"/>
  <c r="B18"/>
  <c r="B27"/>
  <c r="B41"/>
  <c r="B43"/>
  <c r="B53"/>
  <c r="B58"/>
  <c r="D13" i="4"/>
  <c r="V15" i="20"/>
  <c r="Z15"/>
  <c r="R18"/>
  <c r="V23"/>
  <c r="N27"/>
  <c r="V27"/>
  <c r="R30"/>
  <c r="V35"/>
  <c r="Z36"/>
  <c r="Z37"/>
  <c r="V47"/>
  <c r="Z47"/>
  <c r="Z58"/>
  <c r="N71"/>
  <c r="R71"/>
  <c r="R74"/>
  <c r="N79"/>
  <c r="R79"/>
  <c r="R99"/>
  <c r="R7"/>
  <c r="Z99"/>
  <c r="N72" i="1"/>
  <c r="M70"/>
  <c r="L70"/>
  <c r="L72" s="1"/>
  <c r="B16"/>
  <c r="B39"/>
  <c r="B55"/>
  <c r="B61"/>
  <c r="B66"/>
  <c r="R26" i="20"/>
  <c r="Z67"/>
  <c r="N77"/>
  <c r="B9" i="1"/>
  <c r="B11"/>
  <c r="B15"/>
  <c r="B23"/>
  <c r="B31"/>
  <c r="B32"/>
  <c r="B37"/>
  <c r="B42"/>
  <c r="B51"/>
  <c r="B63"/>
  <c r="B64"/>
  <c r="B67"/>
  <c r="Z7" i="20"/>
  <c r="Z12"/>
  <c r="N13"/>
  <c r="Z17"/>
  <c r="N21"/>
  <c r="R23"/>
  <c r="Z27"/>
  <c r="N35"/>
  <c r="Z35"/>
  <c r="Z39"/>
  <c r="Z44"/>
  <c r="N45"/>
  <c r="R45"/>
  <c r="R50"/>
  <c r="V53"/>
  <c r="V55"/>
  <c r="N59"/>
  <c r="V59"/>
  <c r="R62"/>
  <c r="V67"/>
  <c r="Z68"/>
  <c r="Z69"/>
  <c r="V79"/>
  <c r="Z79"/>
  <c r="Z90"/>
  <c r="R91"/>
  <c r="Z100"/>
  <c r="G139" i="18"/>
  <c r="N109" i="1" s="1"/>
  <c r="I54" i="18"/>
  <c r="I63" s="1"/>
  <c r="I129"/>
  <c r="F139"/>
  <c r="N108" i="1" s="1"/>
  <c r="N90"/>
  <c r="N89" s="1"/>
  <c r="H63" i="18"/>
  <c r="H139" s="1"/>
  <c r="N110" i="1" s="1"/>
  <c r="I62" i="18"/>
  <c r="E63"/>
  <c r="I85"/>
  <c r="E122"/>
  <c r="I122" s="1"/>
  <c r="E63" i="17"/>
  <c r="G139"/>
  <c r="M109" i="1" s="1"/>
  <c r="I70" i="17"/>
  <c r="I129"/>
  <c r="M84" i="1"/>
  <c r="M90"/>
  <c r="M89" s="1"/>
  <c r="I54" i="17"/>
  <c r="I63" s="1"/>
  <c r="I121"/>
  <c r="I54" i="16"/>
  <c r="I63" s="1"/>
  <c r="I70"/>
  <c r="I129"/>
  <c r="G139"/>
  <c r="L109" i="1" s="1"/>
  <c r="L82"/>
  <c r="H63" i="16"/>
  <c r="I85"/>
  <c r="E122"/>
  <c r="I122" s="1"/>
  <c r="H139"/>
  <c r="L110" i="1" s="1"/>
  <c r="I54" i="15"/>
  <c r="I63" s="1"/>
  <c r="K90" i="1"/>
  <c r="K89" s="1"/>
  <c r="I129" i="15"/>
  <c r="I121"/>
  <c r="I137"/>
  <c r="C18" i="5"/>
  <c r="E122" i="14"/>
  <c r="J100" i="1" s="1"/>
  <c r="J99" s="1"/>
  <c r="I137" i="14"/>
  <c r="B18" i="5"/>
  <c r="I79" i="14"/>
  <c r="I129"/>
  <c r="I54"/>
  <c r="I121"/>
  <c r="I122"/>
  <c r="I54" i="12"/>
  <c r="I63" s="1"/>
  <c r="I79"/>
  <c r="E122"/>
  <c r="I129"/>
  <c r="I82" i="1"/>
  <c r="I81" s="1"/>
  <c r="I76" s="1"/>
  <c r="I62" i="12"/>
  <c r="I85"/>
  <c r="G139" i="11"/>
  <c r="H109" i="1" s="1"/>
  <c r="I70" i="11"/>
  <c r="I129"/>
  <c r="I112" i="13"/>
  <c r="H63"/>
  <c r="H139" s="1"/>
  <c r="G110" i="1" s="1"/>
  <c r="I62" i="13"/>
  <c r="E63"/>
  <c r="I85"/>
  <c r="I121"/>
  <c r="I137"/>
  <c r="I70"/>
  <c r="C14" i="5"/>
  <c r="E122" i="10"/>
  <c r="F100" i="1" s="1"/>
  <c r="F99" s="1"/>
  <c r="F84"/>
  <c r="F81" s="1"/>
  <c r="F76" s="1"/>
  <c r="F77" s="1"/>
  <c r="F95" s="1"/>
  <c r="F106" s="1"/>
  <c r="I54" i="10"/>
  <c r="I27"/>
  <c r="B14" i="5"/>
  <c r="E63" i="10"/>
  <c r="F90" i="1"/>
  <c r="F89" s="1"/>
  <c r="I20" i="10"/>
  <c r="H139"/>
  <c r="F110" i="1" s="1"/>
  <c r="I121" i="10"/>
  <c r="I137"/>
  <c r="G139"/>
  <c r="F109" i="1" s="1"/>
  <c r="E90"/>
  <c r="E89" s="1"/>
  <c r="F139" i="9"/>
  <c r="E108" i="1" s="1"/>
  <c r="I121" i="9"/>
  <c r="I62"/>
  <c r="E63"/>
  <c r="E84" i="1"/>
  <c r="E81" s="1"/>
  <c r="I20" i="9"/>
  <c r="I85"/>
  <c r="I137"/>
  <c r="G139"/>
  <c r="E109" i="1" s="1"/>
  <c r="G63" i="8"/>
  <c r="B12" i="5"/>
  <c r="F63" i="8"/>
  <c r="I85"/>
  <c r="I129"/>
  <c r="I79"/>
  <c r="D97" i="1"/>
  <c r="E122" i="8"/>
  <c r="D100" i="1" s="1"/>
  <c r="D99" s="1"/>
  <c r="I70" i="8"/>
  <c r="I121"/>
  <c r="B93" i="1"/>
  <c r="I54" i="8"/>
  <c r="H63"/>
  <c r="H139" s="1"/>
  <c r="D110" i="1" s="1"/>
  <c r="F139" i="8"/>
  <c r="D108" i="1" s="1"/>
  <c r="I137" i="8"/>
  <c r="E63" i="7"/>
  <c r="C84" i="1"/>
  <c r="I70" i="7"/>
  <c r="C90" i="1"/>
  <c r="I54" i="7"/>
  <c r="I121"/>
  <c r="I112"/>
  <c r="AB14" i="3"/>
  <c r="G16"/>
  <c r="G14" s="1"/>
  <c r="G17" s="1"/>
  <c r="AB15"/>
  <c r="D19"/>
  <c r="D17"/>
  <c r="D21" s="1"/>
  <c r="C16"/>
  <c r="C14" s="1"/>
  <c r="C15"/>
  <c r="I101" i="20"/>
  <c r="AA101" s="1"/>
  <c r="AA6"/>
  <c r="P85" i="2" s="1"/>
  <c r="N85" s="1"/>
  <c r="AA8" i="3"/>
  <c r="AA9"/>
  <c r="AA7"/>
  <c r="V15"/>
  <c r="V16"/>
  <c r="V14" s="1"/>
  <c r="S19"/>
  <c r="S17"/>
  <c r="S21" s="1"/>
  <c r="E63" i="14"/>
  <c r="J82" i="1"/>
  <c r="C81"/>
  <c r="R11" i="20"/>
  <c r="V11"/>
  <c r="R31"/>
  <c r="Z31"/>
  <c r="R43"/>
  <c r="V43"/>
  <c r="Z43"/>
  <c r="R63"/>
  <c r="Z63"/>
  <c r="R75"/>
  <c r="V75"/>
  <c r="Z75"/>
  <c r="R95"/>
  <c r="Z95"/>
  <c r="H81" i="1"/>
  <c r="M81"/>
  <c r="D9" i="4"/>
  <c r="C21"/>
  <c r="C74" i="1"/>
  <c r="B5"/>
  <c r="B74" s="1"/>
  <c r="P77" i="2"/>
  <c r="N77" s="1"/>
  <c r="P45"/>
  <c r="N45" s="1"/>
  <c r="P13"/>
  <c r="N13" s="1"/>
  <c r="P46"/>
  <c r="N46" s="1"/>
  <c r="A7" i="1"/>
  <c r="P80" i="2"/>
  <c r="N80" s="1"/>
  <c r="P48"/>
  <c r="N48" s="1"/>
  <c r="P16"/>
  <c r="N16" s="1"/>
  <c r="Z21" i="20"/>
  <c r="R21"/>
  <c r="V28"/>
  <c r="N28"/>
  <c r="V38"/>
  <c r="Z38"/>
  <c r="R38"/>
  <c r="V40"/>
  <c r="R40"/>
  <c r="Z53"/>
  <c r="R53"/>
  <c r="V60"/>
  <c r="N60"/>
  <c r="V70"/>
  <c r="Z70"/>
  <c r="R70"/>
  <c r="V72"/>
  <c r="R72"/>
  <c r="Z85"/>
  <c r="R85"/>
  <c r="V92"/>
  <c r="N92"/>
  <c r="F72" i="1"/>
  <c r="B86"/>
  <c r="AI8" i="3"/>
  <c r="G9"/>
  <c r="B34" i="1"/>
  <c r="B87"/>
  <c r="AH15" i="3"/>
  <c r="E122" i="15"/>
  <c r="H139"/>
  <c r="K110" i="1" s="1"/>
  <c r="I137" i="18"/>
  <c r="B8" i="1"/>
  <c r="B26"/>
  <c r="B50"/>
  <c r="N81"/>
  <c r="L7" i="3"/>
  <c r="L8" s="1"/>
  <c r="AB7"/>
  <c r="AB8" s="1"/>
  <c r="H8"/>
  <c r="AH14"/>
  <c r="D14" i="4"/>
  <c r="G139" i="7"/>
  <c r="C109" i="1" s="1"/>
  <c r="I63" i="10"/>
  <c r="F63"/>
  <c r="F139" s="1"/>
  <c r="F108" i="1" s="1"/>
  <c r="F111" s="1"/>
  <c r="H63" i="11"/>
  <c r="H139" s="1"/>
  <c r="H110" i="1" s="1"/>
  <c r="I62" i="11"/>
  <c r="H97" i="1"/>
  <c r="H96" s="1"/>
  <c r="H139" i="12"/>
  <c r="I110" i="1" s="1"/>
  <c r="I27" i="13"/>
  <c r="F139" i="15"/>
  <c r="K108" i="1" s="1"/>
  <c r="I62" i="16"/>
  <c r="G74" i="1"/>
  <c r="K74"/>
  <c r="E101" i="20"/>
  <c r="N11"/>
  <c r="Z28"/>
  <c r="N38"/>
  <c r="Z40"/>
  <c r="Z60"/>
  <c r="N70"/>
  <c r="Z72"/>
  <c r="Z92"/>
  <c r="K8" i="3"/>
  <c r="K9"/>
  <c r="K7"/>
  <c r="O9"/>
  <c r="O7"/>
  <c r="O8" s="1"/>
  <c r="AE9"/>
  <c r="AE7"/>
  <c r="AE8" s="1"/>
  <c r="J16"/>
  <c r="J15"/>
  <c r="L100" i="1"/>
  <c r="L99" s="1"/>
  <c r="B102"/>
  <c r="C101"/>
  <c r="B101" s="1"/>
  <c r="G81"/>
  <c r="D96"/>
  <c r="D9" i="3"/>
  <c r="D7"/>
  <c r="D8" s="1"/>
  <c r="P9"/>
  <c r="P8"/>
  <c r="P7"/>
  <c r="T9"/>
  <c r="T8"/>
  <c r="T7"/>
  <c r="AF9"/>
  <c r="AF7"/>
  <c r="AF8" s="1"/>
  <c r="AJ9"/>
  <c r="AJ7"/>
  <c r="AJ8" s="1"/>
  <c r="F11"/>
  <c r="F10"/>
  <c r="M16"/>
  <c r="M14"/>
  <c r="Y16"/>
  <c r="Y14" s="1"/>
  <c r="Y15"/>
  <c r="AK16"/>
  <c r="AK14"/>
  <c r="AK15"/>
  <c r="E63" i="8"/>
  <c r="D82" i="1"/>
  <c r="I25" i="19"/>
  <c r="AA25" s="1"/>
  <c r="AA6"/>
  <c r="V16" i="20"/>
  <c r="R16"/>
  <c r="N16"/>
  <c r="Z16"/>
  <c r="Z29"/>
  <c r="R29"/>
  <c r="V29"/>
  <c r="R34"/>
  <c r="Z34"/>
  <c r="R41"/>
  <c r="V41"/>
  <c r="Z41"/>
  <c r="Z61"/>
  <c r="R61"/>
  <c r="V61"/>
  <c r="R66"/>
  <c r="Z66"/>
  <c r="R73"/>
  <c r="V73"/>
  <c r="Z73"/>
  <c r="Z93"/>
  <c r="R93"/>
  <c r="V93"/>
  <c r="R98"/>
  <c r="Z98"/>
  <c r="B7" i="1"/>
  <c r="G8" i="3"/>
  <c r="AM8"/>
  <c r="AI9"/>
  <c r="G139" i="13"/>
  <c r="G109" i="1" s="1"/>
  <c r="I62" i="14"/>
  <c r="I63" s="1"/>
  <c r="F139" i="17"/>
  <c r="M108" i="1" s="1"/>
  <c r="J72"/>
  <c r="E70"/>
  <c r="E72" s="1"/>
  <c r="I70"/>
  <c r="I72" s="1"/>
  <c r="D70"/>
  <c r="D72" s="1"/>
  <c r="B10"/>
  <c r="I89"/>
  <c r="N100"/>
  <c r="N99" s="1"/>
  <c r="W7" i="3"/>
  <c r="W8" s="1"/>
  <c r="AM7"/>
  <c r="I74" i="6"/>
  <c r="H139" i="7"/>
  <c r="C110" i="1" s="1"/>
  <c r="B4"/>
  <c r="M72"/>
  <c r="C70"/>
  <c r="C72" s="1"/>
  <c r="C73" s="1"/>
  <c r="G70"/>
  <c r="G72" s="1"/>
  <c r="K70"/>
  <c r="K72" s="1"/>
  <c r="B25"/>
  <c r="B49"/>
  <c r="B65"/>
  <c r="E122"/>
  <c r="F122" s="1"/>
  <c r="G122" s="1"/>
  <c r="H122" s="1"/>
  <c r="I122" s="1"/>
  <c r="J122" s="1"/>
  <c r="K122" s="1"/>
  <c r="L122" s="1"/>
  <c r="M122" s="1"/>
  <c r="N122" s="1"/>
  <c r="M101" i="2"/>
  <c r="S7" i="3"/>
  <c r="S8" s="1"/>
  <c r="AI7"/>
  <c r="S9"/>
  <c r="G58" i="6"/>
  <c r="G134" s="1"/>
  <c r="F63" i="7"/>
  <c r="F139" s="1"/>
  <c r="C108" i="1" s="1"/>
  <c r="I62" i="8"/>
  <c r="G139"/>
  <c r="D109" i="1" s="1"/>
  <c r="I27" i="11"/>
  <c r="I112"/>
  <c r="G139" i="12"/>
  <c r="I109" i="1" s="1"/>
  <c r="H139" i="14"/>
  <c r="J110" i="1" s="1"/>
  <c r="F139" i="16"/>
  <c r="L108" i="1" s="1"/>
  <c r="Z11" i="20"/>
  <c r="K81" i="1"/>
  <c r="G19" i="3"/>
  <c r="AB19"/>
  <c r="AE19"/>
  <c r="AE17"/>
  <c r="AE21" s="1"/>
  <c r="I112" i="9"/>
  <c r="B13" i="5"/>
  <c r="V8" i="20"/>
  <c r="R8"/>
  <c r="R17"/>
  <c r="V17"/>
  <c r="V32"/>
  <c r="R32"/>
  <c r="Z32"/>
  <c r="V46"/>
  <c r="Z46"/>
  <c r="R49"/>
  <c r="V49"/>
  <c r="V64"/>
  <c r="R64"/>
  <c r="Z64"/>
  <c r="V78"/>
  <c r="Z78"/>
  <c r="R81"/>
  <c r="V81"/>
  <c r="V96"/>
  <c r="R96"/>
  <c r="Z96"/>
  <c r="B20" i="1"/>
  <c r="B28"/>
  <c r="B36"/>
  <c r="B44"/>
  <c r="B52"/>
  <c r="B60"/>
  <c r="B68"/>
  <c r="AB17" i="3"/>
  <c r="AB21" s="1"/>
  <c r="E117" i="6"/>
  <c r="I117" s="1"/>
  <c r="I20" i="7"/>
  <c r="I79" i="9"/>
  <c r="I70" i="10"/>
  <c r="I20" i="12"/>
  <c r="F139" i="14"/>
  <c r="J108" i="1" s="1"/>
  <c r="G139" i="15"/>
  <c r="K109" i="1" s="1"/>
  <c r="I137" i="16"/>
  <c r="I20" i="18"/>
  <c r="V25" i="19"/>
  <c r="N8" i="20"/>
  <c r="Z9"/>
  <c r="N32"/>
  <c r="R46"/>
  <c r="N64"/>
  <c r="R78"/>
  <c r="N96"/>
  <c r="C89" i="1"/>
  <c r="E10" i="3"/>
  <c r="E7"/>
  <c r="E8" s="1"/>
  <c r="E11" s="1"/>
  <c r="D8" i="4"/>
  <c r="B21"/>
  <c r="C21" i="5"/>
  <c r="E122" i="17"/>
  <c r="E139" s="1"/>
  <c r="F101" i="20"/>
  <c r="V6"/>
  <c r="Z6"/>
  <c r="R6"/>
  <c r="V14"/>
  <c r="Z14"/>
  <c r="V20"/>
  <c r="Z20"/>
  <c r="V52"/>
  <c r="Z52"/>
  <c r="V84"/>
  <c r="Z84"/>
  <c r="B12" i="1"/>
  <c r="B14"/>
  <c r="B22"/>
  <c r="B30"/>
  <c r="B38"/>
  <c r="B46"/>
  <c r="B54"/>
  <c r="B62"/>
  <c r="I8" i="3"/>
  <c r="Y8"/>
  <c r="I9"/>
  <c r="Y9"/>
  <c r="P14"/>
  <c r="I57" i="6"/>
  <c r="I58" s="1"/>
  <c r="H134"/>
  <c r="I27" i="8"/>
  <c r="I54" i="9"/>
  <c r="I63" s="1"/>
  <c r="I27" i="12"/>
  <c r="I70"/>
  <c r="I54" i="13"/>
  <c r="I63" s="1"/>
  <c r="F63"/>
  <c r="F139" s="1"/>
  <c r="G108" i="1" s="1"/>
  <c r="I20" i="15"/>
  <c r="E139"/>
  <c r="I79" i="17"/>
  <c r="I70" i="18"/>
  <c r="N6" i="20"/>
  <c r="V9"/>
  <c r="N14"/>
  <c r="V19"/>
  <c r="R20"/>
  <c r="N46"/>
  <c r="V51"/>
  <c r="R52"/>
  <c r="N78"/>
  <c r="V83"/>
  <c r="R84"/>
  <c r="V22"/>
  <c r="Z22"/>
  <c r="V48"/>
  <c r="R48"/>
  <c r="V54"/>
  <c r="Z54"/>
  <c r="V80"/>
  <c r="R80"/>
  <c r="V86"/>
  <c r="Z86"/>
  <c r="V24"/>
  <c r="R24"/>
  <c r="V30"/>
  <c r="Z30"/>
  <c r="V56"/>
  <c r="R56"/>
  <c r="V62"/>
  <c r="Z62"/>
  <c r="V88"/>
  <c r="R88"/>
  <c r="V94"/>
  <c r="Z94"/>
  <c r="Z18"/>
  <c r="Z19"/>
  <c r="N22"/>
  <c r="N23"/>
  <c r="R25"/>
  <c r="Z25"/>
  <c r="N29"/>
  <c r="V31"/>
  <c r="V36"/>
  <c r="R36"/>
  <c r="V37"/>
  <c r="N43"/>
  <c r="N48"/>
  <c r="Z50"/>
  <c r="Z51"/>
  <c r="N54"/>
  <c r="N55"/>
  <c r="R57"/>
  <c r="Z57"/>
  <c r="N61"/>
  <c r="V63"/>
  <c r="V68"/>
  <c r="R68"/>
  <c r="V69"/>
  <c r="N75"/>
  <c r="N80"/>
  <c r="Z82"/>
  <c r="Z83"/>
  <c r="N86"/>
  <c r="N87"/>
  <c r="R89"/>
  <c r="Z89"/>
  <c r="N93"/>
  <c r="V95"/>
  <c r="AN13" i="3"/>
  <c r="I63" i="7"/>
  <c r="I20" i="8"/>
  <c r="H139" i="9"/>
  <c r="E110" i="1" s="1"/>
  <c r="I54" i="11"/>
  <c r="F63"/>
  <c r="F139" s="1"/>
  <c r="H108" i="1" s="1"/>
  <c r="H111" s="1"/>
  <c r="F139" i="12"/>
  <c r="I108" i="1" s="1"/>
  <c r="I27" i="14"/>
  <c r="I70"/>
  <c r="I62" i="15"/>
  <c r="I20" i="16"/>
  <c r="H139" i="17"/>
  <c r="M110" i="1" s="1"/>
  <c r="R25" i="19"/>
  <c r="G101" i="20"/>
  <c r="V7"/>
  <c r="V12"/>
  <c r="R12"/>
  <c r="V13"/>
  <c r="N19"/>
  <c r="N24"/>
  <c r="V25"/>
  <c r="N30"/>
  <c r="N31"/>
  <c r="R33"/>
  <c r="Z33"/>
  <c r="N36"/>
  <c r="N37"/>
  <c r="R37"/>
  <c r="V39"/>
  <c r="V44"/>
  <c r="R44"/>
  <c r="V45"/>
  <c r="N51"/>
  <c r="N56"/>
  <c r="V57"/>
  <c r="N62"/>
  <c r="N63"/>
  <c r="R65"/>
  <c r="Z65"/>
  <c r="N68"/>
  <c r="N69"/>
  <c r="R69"/>
  <c r="V71"/>
  <c r="V76"/>
  <c r="R76"/>
  <c r="V77"/>
  <c r="N83"/>
  <c r="N88"/>
  <c r="V89"/>
  <c r="N94"/>
  <c r="N95"/>
  <c r="R97"/>
  <c r="Z97"/>
  <c r="D17" i="4"/>
  <c r="E139" i="12"/>
  <c r="E139" i="14"/>
  <c r="E139" i="16"/>
  <c r="H101" i="20"/>
  <c r="N9"/>
  <c r="V10"/>
  <c r="N10"/>
  <c r="N17"/>
  <c r="V18"/>
  <c r="N18"/>
  <c r="N25"/>
  <c r="V26"/>
  <c r="N26"/>
  <c r="N33"/>
  <c r="V34"/>
  <c r="N34"/>
  <c r="N41"/>
  <c r="V42"/>
  <c r="N42"/>
  <c r="N49"/>
  <c r="V50"/>
  <c r="N50"/>
  <c r="N57"/>
  <c r="V58"/>
  <c r="N58"/>
  <c r="N65"/>
  <c r="V66"/>
  <c r="N66"/>
  <c r="N73"/>
  <c r="V74"/>
  <c r="N74"/>
  <c r="N81"/>
  <c r="V82"/>
  <c r="N82"/>
  <c r="N89"/>
  <c r="V90"/>
  <c r="N90"/>
  <c r="N97"/>
  <c r="V98"/>
  <c r="N98"/>
  <c r="V100"/>
  <c r="R100"/>
  <c r="N100"/>
  <c r="P32" i="2" l="1"/>
  <c r="N32" s="1"/>
  <c r="P96"/>
  <c r="N96" s="1"/>
  <c r="P78"/>
  <c r="N78" s="1"/>
  <c r="P61"/>
  <c r="N61" s="1"/>
  <c r="D21" i="4"/>
  <c r="P64" i="2"/>
  <c r="N64" s="1"/>
  <c r="P14"/>
  <c r="N14" s="1"/>
  <c r="P29"/>
  <c r="N29" s="1"/>
  <c r="P93"/>
  <c r="N93" s="1"/>
  <c r="L105" i="1"/>
  <c r="E134" i="6"/>
  <c r="L81" i="1"/>
  <c r="I77"/>
  <c r="I95" s="1"/>
  <c r="I92" s="1"/>
  <c r="N111"/>
  <c r="E139" i="18"/>
  <c r="B90" i="1"/>
  <c r="B89"/>
  <c r="M111"/>
  <c r="L111"/>
  <c r="K111"/>
  <c r="I139" i="14"/>
  <c r="J111" i="1"/>
  <c r="B82"/>
  <c r="I122" i="12"/>
  <c r="I139" s="1"/>
  <c r="I100" i="1"/>
  <c r="B97"/>
  <c r="B96"/>
  <c r="C15" i="5"/>
  <c r="E122" i="13"/>
  <c r="G111" i="1"/>
  <c r="E139" i="10"/>
  <c r="I122"/>
  <c r="I139" s="1"/>
  <c r="F92" i="1"/>
  <c r="F104" s="1"/>
  <c r="E111"/>
  <c r="B84"/>
  <c r="B24" i="5"/>
  <c r="I63" i="8"/>
  <c r="D111" i="1"/>
  <c r="I122" i="8"/>
  <c r="E139"/>
  <c r="E122" i="7"/>
  <c r="C11" i="5"/>
  <c r="B108" i="1"/>
  <c r="C111"/>
  <c r="C17" i="3"/>
  <c r="C19"/>
  <c r="Y17"/>
  <c r="Y21" s="1"/>
  <c r="Y19"/>
  <c r="AN8"/>
  <c r="D11"/>
  <c r="D10"/>
  <c r="V17"/>
  <c r="V21" s="1"/>
  <c r="V19"/>
  <c r="K100" i="1"/>
  <c r="I122" i="15"/>
  <c r="I139" s="1"/>
  <c r="I122" i="17"/>
  <c r="I139" s="1"/>
  <c r="M100" i="1"/>
  <c r="F22" i="3"/>
  <c r="I4" s="1"/>
  <c r="I11" s="1"/>
  <c r="F20"/>
  <c r="I3" s="1"/>
  <c r="I10" s="1"/>
  <c r="I20" s="1"/>
  <c r="L3" s="1"/>
  <c r="L10" s="1"/>
  <c r="C75" i="1"/>
  <c r="D75" s="1"/>
  <c r="E75" s="1"/>
  <c r="F75" s="1"/>
  <c r="G75" s="1"/>
  <c r="H75" s="1"/>
  <c r="I75" s="1"/>
  <c r="J75" s="1"/>
  <c r="K75" s="1"/>
  <c r="L75" s="1"/>
  <c r="M75" s="1"/>
  <c r="N75" s="1"/>
  <c r="B75" s="1"/>
  <c r="K76"/>
  <c r="K77" s="1"/>
  <c r="K95" s="1"/>
  <c r="C16" i="5"/>
  <c r="E122" i="11"/>
  <c r="G76" i="1"/>
  <c r="G77" s="1"/>
  <c r="G95" s="1"/>
  <c r="M76"/>
  <c r="M77" s="1"/>
  <c r="M95" s="1"/>
  <c r="C76"/>
  <c r="B109"/>
  <c r="I111"/>
  <c r="D73"/>
  <c r="E73" s="1"/>
  <c r="F73" s="1"/>
  <c r="G73" s="1"/>
  <c r="H73" s="1"/>
  <c r="I73" s="1"/>
  <c r="J73" s="1"/>
  <c r="K73" s="1"/>
  <c r="L73" s="1"/>
  <c r="M73" s="1"/>
  <c r="N73" s="1"/>
  <c r="B73" s="1"/>
  <c r="AN16" i="3"/>
  <c r="P11" i="2"/>
  <c r="N11" s="1"/>
  <c r="P27"/>
  <c r="N27" s="1"/>
  <c r="P43"/>
  <c r="N43" s="1"/>
  <c r="P59"/>
  <c r="N59" s="1"/>
  <c r="P75"/>
  <c r="N75" s="1"/>
  <c r="P91"/>
  <c r="N91" s="1"/>
  <c r="P38"/>
  <c r="N38" s="1"/>
  <c r="P70"/>
  <c r="N70" s="1"/>
  <c r="P9"/>
  <c r="N9" s="1"/>
  <c r="P25"/>
  <c r="N25" s="1"/>
  <c r="P41"/>
  <c r="N41" s="1"/>
  <c r="P57"/>
  <c r="N57" s="1"/>
  <c r="P73"/>
  <c r="N73" s="1"/>
  <c r="P89"/>
  <c r="N89" s="1"/>
  <c r="N105" i="1"/>
  <c r="N113" s="1"/>
  <c r="I134" i="6"/>
  <c r="AN7" i="3"/>
  <c r="AN15"/>
  <c r="F105" i="1"/>
  <c r="F113" s="1"/>
  <c r="I139" i="18"/>
  <c r="P8" i="2"/>
  <c r="N8" s="1"/>
  <c r="P24"/>
  <c r="N24" s="1"/>
  <c r="P40"/>
  <c r="N40" s="1"/>
  <c r="P56"/>
  <c r="N56" s="1"/>
  <c r="P72"/>
  <c r="N72" s="1"/>
  <c r="P88"/>
  <c r="N88" s="1"/>
  <c r="P30"/>
  <c r="N30" s="1"/>
  <c r="P62"/>
  <c r="N62" s="1"/>
  <c r="P94"/>
  <c r="N94" s="1"/>
  <c r="P21"/>
  <c r="N21" s="1"/>
  <c r="P37"/>
  <c r="N37" s="1"/>
  <c r="P53"/>
  <c r="N53" s="1"/>
  <c r="P69"/>
  <c r="N69" s="1"/>
  <c r="J14" i="3"/>
  <c r="C21"/>
  <c r="P17"/>
  <c r="P21" s="1"/>
  <c r="P19"/>
  <c r="E22"/>
  <c r="H4" s="1"/>
  <c r="H11" s="1"/>
  <c r="E20"/>
  <c r="H3" s="1"/>
  <c r="H10" s="1"/>
  <c r="H20" s="1"/>
  <c r="K3" s="1"/>
  <c r="K10" s="1"/>
  <c r="AK19"/>
  <c r="AK17"/>
  <c r="AK21" s="1"/>
  <c r="L76" i="1"/>
  <c r="L77" s="1"/>
  <c r="L95" s="1"/>
  <c r="AH17" i="3"/>
  <c r="AH21" s="1"/>
  <c r="AH19"/>
  <c r="E76" i="1"/>
  <c r="E77" s="1"/>
  <c r="E95" s="1"/>
  <c r="H76"/>
  <c r="H77" s="1"/>
  <c r="H95" s="1"/>
  <c r="P92" i="2"/>
  <c r="N92" s="1"/>
  <c r="P87"/>
  <c r="N87" s="1"/>
  <c r="P76"/>
  <c r="N76" s="1"/>
  <c r="P71"/>
  <c r="N71" s="1"/>
  <c r="P60"/>
  <c r="N60" s="1"/>
  <c r="P55"/>
  <c r="N55" s="1"/>
  <c r="P44"/>
  <c r="N44" s="1"/>
  <c r="P39"/>
  <c r="N39" s="1"/>
  <c r="P28"/>
  <c r="N28" s="1"/>
  <c r="P23"/>
  <c r="N23" s="1"/>
  <c r="P12"/>
  <c r="N12" s="1"/>
  <c r="P7"/>
  <c r="N7" s="1"/>
  <c r="P84"/>
  <c r="N84" s="1"/>
  <c r="P79"/>
  <c r="N79" s="1"/>
  <c r="P63"/>
  <c r="N63" s="1"/>
  <c r="P47"/>
  <c r="N47" s="1"/>
  <c r="P66"/>
  <c r="N66" s="1"/>
  <c r="P18"/>
  <c r="N18" s="1"/>
  <c r="P90"/>
  <c r="N90" s="1"/>
  <c r="P74"/>
  <c r="N74" s="1"/>
  <c r="P58"/>
  <c r="N58" s="1"/>
  <c r="P42"/>
  <c r="N42" s="1"/>
  <c r="P26"/>
  <c r="N26" s="1"/>
  <c r="P10"/>
  <c r="N10" s="1"/>
  <c r="P100"/>
  <c r="N100" s="1"/>
  <c r="P95"/>
  <c r="N95" s="1"/>
  <c r="P68"/>
  <c r="N68" s="1"/>
  <c r="P52"/>
  <c r="N52" s="1"/>
  <c r="P36"/>
  <c r="N36" s="1"/>
  <c r="P31"/>
  <c r="N31" s="1"/>
  <c r="P20"/>
  <c r="N20" s="1"/>
  <c r="P15"/>
  <c r="N15" s="1"/>
  <c r="P98"/>
  <c r="N98" s="1"/>
  <c r="P82"/>
  <c r="N82" s="1"/>
  <c r="P50"/>
  <c r="N50" s="1"/>
  <c r="P34"/>
  <c r="N34" s="1"/>
  <c r="N76" i="1"/>
  <c r="N77" s="1"/>
  <c r="N95" s="1"/>
  <c r="C13" i="5"/>
  <c r="E122" i="9"/>
  <c r="D105" i="1"/>
  <c r="D81"/>
  <c r="M19" i="3"/>
  <c r="M17"/>
  <c r="M21" s="1"/>
  <c r="J81" i="1"/>
  <c r="J105"/>
  <c r="Z101" i="20"/>
  <c r="B110" i="1"/>
  <c r="B70"/>
  <c r="B72" s="1"/>
  <c r="R101" i="20"/>
  <c r="G21" i="3"/>
  <c r="P6" i="2"/>
  <c r="I63" i="11"/>
  <c r="N101" i="20"/>
  <c r="V101"/>
  <c r="I139" i="16"/>
  <c r="P19" i="2"/>
  <c r="N19" s="1"/>
  <c r="P35"/>
  <c r="N35" s="1"/>
  <c r="P51"/>
  <c r="N51" s="1"/>
  <c r="P67"/>
  <c r="N67" s="1"/>
  <c r="P83"/>
  <c r="N83" s="1"/>
  <c r="P99"/>
  <c r="N99" s="1"/>
  <c r="P22"/>
  <c r="N22" s="1"/>
  <c r="P54"/>
  <c r="N54" s="1"/>
  <c r="P86"/>
  <c r="N86" s="1"/>
  <c r="P17"/>
  <c r="N17" s="1"/>
  <c r="P33"/>
  <c r="N33" s="1"/>
  <c r="P49"/>
  <c r="N49" s="1"/>
  <c r="P65"/>
  <c r="N65" s="1"/>
  <c r="P81"/>
  <c r="N81" s="1"/>
  <c r="P97"/>
  <c r="N97" s="1"/>
  <c r="I106" i="1" l="1"/>
  <c r="L113"/>
  <c r="J113"/>
  <c r="I99"/>
  <c r="I104" s="1"/>
  <c r="I105"/>
  <c r="I113" s="1"/>
  <c r="I122" i="13"/>
  <c r="I139" s="1"/>
  <c r="G100" i="1"/>
  <c r="E139" i="13"/>
  <c r="I139" i="8"/>
  <c r="D113" i="1"/>
  <c r="I122" i="7"/>
  <c r="I139" s="1"/>
  <c r="E139"/>
  <c r="C100" i="1"/>
  <c r="C24" i="5"/>
  <c r="H22" i="3"/>
  <c r="K4" s="1"/>
  <c r="K11" s="1"/>
  <c r="G92" i="1"/>
  <c r="G106"/>
  <c r="K92"/>
  <c r="K106"/>
  <c r="M106"/>
  <c r="M92"/>
  <c r="M99"/>
  <c r="M105"/>
  <c r="M113" s="1"/>
  <c r="E100"/>
  <c r="I122" i="9"/>
  <c r="I139" s="1"/>
  <c r="E139"/>
  <c r="H106" i="1"/>
  <c r="H92"/>
  <c r="I122" i="11"/>
  <c r="I139" s="1"/>
  <c r="H100" i="1"/>
  <c r="E139" i="11"/>
  <c r="K99" i="1"/>
  <c r="K105"/>
  <c r="K113" s="1"/>
  <c r="D22" i="3"/>
  <c r="G4" s="1"/>
  <c r="G11" s="1"/>
  <c r="G22" s="1"/>
  <c r="J4" s="1"/>
  <c r="J11" s="1"/>
  <c r="D20"/>
  <c r="G3" s="1"/>
  <c r="G10" s="1"/>
  <c r="G20" s="1"/>
  <c r="J3" s="1"/>
  <c r="J10" s="1"/>
  <c r="I22"/>
  <c r="L4" s="1"/>
  <c r="L11" s="1"/>
  <c r="B111" i="1"/>
  <c r="E106"/>
  <c r="E92"/>
  <c r="L106"/>
  <c r="L92"/>
  <c r="L104" s="1"/>
  <c r="P101" i="2"/>
  <c r="N6"/>
  <c r="O101" s="1"/>
  <c r="J76" i="1"/>
  <c r="J77" s="1"/>
  <c r="J95" s="1"/>
  <c r="D76"/>
  <c r="D77" s="1"/>
  <c r="D95" s="1"/>
  <c r="N106"/>
  <c r="N92"/>
  <c r="N104" s="1"/>
  <c r="J21" i="3"/>
  <c r="AN21" s="1"/>
  <c r="J19"/>
  <c r="AN19" s="1"/>
  <c r="J17"/>
  <c r="AN17" s="1"/>
  <c r="AN14"/>
  <c r="L20"/>
  <c r="O3" s="1"/>
  <c r="O10" s="1"/>
  <c r="O20" s="1"/>
  <c r="R3" s="1"/>
  <c r="R10" s="1"/>
  <c r="R20" s="1"/>
  <c r="U3" s="1"/>
  <c r="U10" s="1"/>
  <c r="U20" s="1"/>
  <c r="X3" s="1"/>
  <c r="X10" s="1"/>
  <c r="X20" s="1"/>
  <c r="AA3" s="1"/>
  <c r="AA10" s="1"/>
  <c r="AA20" s="1"/>
  <c r="AD3" s="1"/>
  <c r="AD10" s="1"/>
  <c r="AD20" s="1"/>
  <c r="AG3" s="1"/>
  <c r="AG10" s="1"/>
  <c r="AG20" s="1"/>
  <c r="AJ3" s="1"/>
  <c r="AJ10" s="1"/>
  <c r="AJ20" s="1"/>
  <c r="AM3" s="1"/>
  <c r="AM10" s="1"/>
  <c r="B81" i="1"/>
  <c r="C77"/>
  <c r="M104" l="1"/>
  <c r="G99"/>
  <c r="G104" s="1"/>
  <c r="G105"/>
  <c r="G113" s="1"/>
  <c r="C99"/>
  <c r="C105"/>
  <c r="C113" s="1"/>
  <c r="K22" i="3"/>
  <c r="N4" s="1"/>
  <c r="N11" s="1"/>
  <c r="N22" s="1"/>
  <c r="Q4" s="1"/>
  <c r="Q11" s="1"/>
  <c r="Q22" s="1"/>
  <c r="T4" s="1"/>
  <c r="T11" s="1"/>
  <c r="T22" s="1"/>
  <c r="W4" s="1"/>
  <c r="W11" s="1"/>
  <c r="W22" s="1"/>
  <c r="Z4" s="1"/>
  <c r="Z11" s="1"/>
  <c r="Z22" s="1"/>
  <c r="AC4" s="1"/>
  <c r="AC11" s="1"/>
  <c r="AC22" s="1"/>
  <c r="AF4" s="1"/>
  <c r="AF11" s="1"/>
  <c r="AF22" s="1"/>
  <c r="AI4" s="1"/>
  <c r="AI11" s="1"/>
  <c r="AI22" s="1"/>
  <c r="AL4" s="1"/>
  <c r="AL11" s="1"/>
  <c r="AL22" s="1"/>
  <c r="E99" i="1"/>
  <c r="E105"/>
  <c r="B100"/>
  <c r="B77"/>
  <c r="C95"/>
  <c r="D106"/>
  <c r="D92"/>
  <c r="D104" s="1"/>
  <c r="H99"/>
  <c r="H104" s="1"/>
  <c r="H105"/>
  <c r="H113" s="1"/>
  <c r="K20" i="3"/>
  <c r="N3" s="1"/>
  <c r="N10" s="1"/>
  <c r="N20" s="1"/>
  <c r="Q3" s="1"/>
  <c r="Q10" s="1"/>
  <c r="Q20" s="1"/>
  <c r="T3" s="1"/>
  <c r="T10" s="1"/>
  <c r="T20" s="1"/>
  <c r="W3" s="1"/>
  <c r="W10" s="1"/>
  <c r="W20" s="1"/>
  <c r="Z3" s="1"/>
  <c r="Z10" s="1"/>
  <c r="Z20" s="1"/>
  <c r="AC3" s="1"/>
  <c r="AC10" s="1"/>
  <c r="AC20" s="1"/>
  <c r="AF3" s="1"/>
  <c r="AF10" s="1"/>
  <c r="AF20" s="1"/>
  <c r="AI3" s="1"/>
  <c r="AI10" s="1"/>
  <c r="AI20" s="1"/>
  <c r="AL3" s="1"/>
  <c r="AL10" s="1"/>
  <c r="AL20" s="1"/>
  <c r="J22"/>
  <c r="M4" s="1"/>
  <c r="M11" s="1"/>
  <c r="M22" s="1"/>
  <c r="P4" s="1"/>
  <c r="P11" s="1"/>
  <c r="P22" s="1"/>
  <c r="S4" s="1"/>
  <c r="S11" s="1"/>
  <c r="S22" s="1"/>
  <c r="V4" s="1"/>
  <c r="V11" s="1"/>
  <c r="V22" s="1"/>
  <c r="Y4" s="1"/>
  <c r="Y11" s="1"/>
  <c r="Y22" s="1"/>
  <c r="AB4" s="1"/>
  <c r="AB11" s="1"/>
  <c r="AB22" s="1"/>
  <c r="AE4" s="1"/>
  <c r="AE11" s="1"/>
  <c r="AE22" s="1"/>
  <c r="AH4" s="1"/>
  <c r="AH11" s="1"/>
  <c r="AH22" s="1"/>
  <c r="AK4" s="1"/>
  <c r="AK11" s="1"/>
  <c r="AK22" s="1"/>
  <c r="K104" i="1"/>
  <c r="AM20" i="3"/>
  <c r="C20" s="1"/>
  <c r="C10"/>
  <c r="J106" i="1"/>
  <c r="J92"/>
  <c r="J104" s="1"/>
  <c r="B76"/>
  <c r="L22" i="3"/>
  <c r="O4" s="1"/>
  <c r="O11" s="1"/>
  <c r="O22" s="1"/>
  <c r="R4" s="1"/>
  <c r="R11" s="1"/>
  <c r="R22" s="1"/>
  <c r="U4" s="1"/>
  <c r="U11" s="1"/>
  <c r="U22" s="1"/>
  <c r="X4" s="1"/>
  <c r="X11" s="1"/>
  <c r="X22" s="1"/>
  <c r="AA4" s="1"/>
  <c r="AA11" s="1"/>
  <c r="AA22" s="1"/>
  <c r="AD4" s="1"/>
  <c r="AD11" s="1"/>
  <c r="AD22" s="1"/>
  <c r="AG4" s="1"/>
  <c r="AG11" s="1"/>
  <c r="AG22" s="1"/>
  <c r="AJ4" s="1"/>
  <c r="AJ11" s="1"/>
  <c r="AJ22" s="1"/>
  <c r="AM4" s="1"/>
  <c r="AM11" s="1"/>
  <c r="J20"/>
  <c r="M3" s="1"/>
  <c r="M10" s="1"/>
  <c r="M20" s="1"/>
  <c r="P3" s="1"/>
  <c r="P10" s="1"/>
  <c r="P20" s="1"/>
  <c r="S3" s="1"/>
  <c r="S10" s="1"/>
  <c r="S20" s="1"/>
  <c r="V3" s="1"/>
  <c r="V10" s="1"/>
  <c r="V20" s="1"/>
  <c r="Y3" s="1"/>
  <c r="Y10" s="1"/>
  <c r="Y20" s="1"/>
  <c r="AB3" s="1"/>
  <c r="AB10" s="1"/>
  <c r="AB20" s="1"/>
  <c r="AE3" s="1"/>
  <c r="AE10" s="1"/>
  <c r="AE20" s="1"/>
  <c r="AH3" s="1"/>
  <c r="AH10" s="1"/>
  <c r="AH20" s="1"/>
  <c r="AK3" s="1"/>
  <c r="AK10" s="1"/>
  <c r="AK20" s="1"/>
  <c r="B99" i="1" l="1"/>
  <c r="B95"/>
  <c r="C92"/>
  <c r="C106"/>
  <c r="B106" s="1"/>
  <c r="AM22" i="3"/>
  <c r="C22" s="1"/>
  <c r="C11"/>
  <c r="E104" i="1"/>
  <c r="E113"/>
  <c r="B113" s="1"/>
  <c r="B105"/>
  <c r="B92" l="1"/>
  <c r="B104" s="1"/>
  <c r="B115" s="1"/>
  <c r="B123" s="1"/>
  <c r="C104"/>
  <c r="C115" s="1"/>
  <c r="D115" l="1"/>
  <c r="C123"/>
  <c r="D123" l="1"/>
  <c r="E115"/>
  <c r="F115" l="1"/>
  <c r="E123"/>
  <c r="F123" l="1"/>
  <c r="G115"/>
  <c r="H115" l="1"/>
  <c r="G123"/>
  <c r="H123" l="1"/>
  <c r="I115"/>
  <c r="I123" l="1"/>
  <c r="J115"/>
  <c r="J123" l="1"/>
  <c r="K115"/>
  <c r="L115" l="1"/>
  <c r="K123"/>
  <c r="L123" l="1"/>
  <c r="M115"/>
  <c r="M123" l="1"/>
  <c r="N115"/>
  <c r="N123" s="1"/>
  <c r="D1" i="6" s="1"/>
  <c r="D135" s="1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color rgb="FF000000"/>
            <rFont val="Arial"/>
            <family val="2"/>
          </rPr>
          <t xml:space="preserve">
solde de trésorerie:
à saisir 31/12/2015 à vérifier avec EBP compta</t>
        </r>
      </text>
    </comment>
    <comment ref="C113" authorId="0">
      <text>
        <r>
          <rPr>
            <sz val="10"/>
            <color rgb="FF000000"/>
            <rFont val="Arial"/>
            <family val="2"/>
          </rPr>
          <t xml:space="preserve">Payé le 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color rgb="FF000000"/>
            <rFont val="Arial"/>
            <family val="2"/>
          </rPr>
          <t>Suivre l'ordre croissant (1,2,3…) et respecter année/initiales/n°
ex: 2014/DP/1</t>
        </r>
      </text>
    </comment>
    <comment ref="B4" authorId="0">
      <text>
        <r>
          <rPr>
            <sz val="10"/>
            <color rgb="FF000000"/>
            <rFont val="Arial"/>
            <family val="2"/>
          </rPr>
          <t xml:space="preserve">nom commercial
</t>
        </r>
      </text>
    </comment>
    <comment ref="E4" authorId="0">
      <text>
        <r>
          <rPr>
            <sz val="10"/>
            <color rgb="FF000000"/>
            <rFont val="Arial"/>
            <family val="2"/>
          </rPr>
          <t>Suivre l'ordre croissant (1,2,3…) et respecter année/initiales/n°
ex: 2014/DP/1</t>
        </r>
      </text>
    </comment>
    <comment ref="F4" authorId="0">
      <text>
        <r>
          <rPr>
            <sz val="10"/>
            <color rgb="FF000000"/>
            <rFont val="Arial"/>
            <family val="2"/>
          </rPr>
          <t xml:space="preserve">nom commercial identique à celui des devis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6" authorId="0">
      <text>
        <r>
          <rPr>
            <sz val="10"/>
            <color rgb="FF000000"/>
            <rFont val="Arial"/>
            <family val="2"/>
          </rPr>
          <t xml:space="preserve">même nom commercial que devis et facture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color rgb="FF000000"/>
            <rFont val="Arial"/>
            <family val="2"/>
          </rPr>
          <t xml:space="preserve">Suivre l'ordre croissant (1,2,3…) et respecter année/initiales/n°
</t>
        </r>
      </text>
    </comment>
    <comment ref="B4" authorId="0">
      <text>
        <r>
          <rPr>
            <sz val="10"/>
            <color rgb="FF000000"/>
            <rFont val="Arial"/>
            <family val="2"/>
          </rPr>
          <t xml:space="preserve">nom commercial identique à celui des devis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4" authorId="0">
      <text>
        <r>
          <rPr>
            <sz val="10"/>
            <color rgb="FF000000"/>
            <rFont val="Arial"/>
            <family val="2"/>
          </rPr>
          <t xml:space="preserve">Suivre l'ordre croissant (1,2,3…) et respecter année/initiales/n°
</t>
        </r>
      </text>
    </comment>
    <comment ref="B4" authorId="0">
      <text>
        <r>
          <rPr>
            <sz val="10"/>
            <color rgb="FF000000"/>
            <rFont val="Arial"/>
            <family val="2"/>
          </rPr>
          <t xml:space="preserve">nom commercial identique à celui des devis
</t>
        </r>
      </text>
    </comment>
  </commentList>
</comments>
</file>

<file path=xl/sharedStrings.xml><?xml version="1.0" encoding="utf-8"?>
<sst xmlns="http://schemas.openxmlformats.org/spreadsheetml/2006/main" count="1454" uniqueCount="235">
  <si>
    <t>Seules les cellules en rouge avec texte blanc sont à renseigner</t>
  </si>
  <si>
    <t>Suivi de trésorerie</t>
  </si>
  <si>
    <t>Suivi d'activité</t>
  </si>
  <si>
    <t>Les cellules en blanc sont automatiques, ne pas les modifier.</t>
  </si>
  <si>
    <t>Janvier</t>
  </si>
  <si>
    <t>janv</t>
  </si>
  <si>
    <t>fév</t>
  </si>
  <si>
    <t>mars</t>
  </si>
  <si>
    <t>avril</t>
  </si>
  <si>
    <t>mai</t>
  </si>
  <si>
    <t>juin</t>
  </si>
  <si>
    <t>juillet</t>
  </si>
  <si>
    <t>août</t>
  </si>
  <si>
    <t>sept</t>
  </si>
  <si>
    <t>oct</t>
  </si>
  <si>
    <t>nov</t>
  </si>
  <si>
    <t>dec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</si>
  <si>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</si>
  <si>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</si>
  <si>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</si>
  <si>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</si>
  <si>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</si>
  <si>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</si>
  <si>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</si>
  <si>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</si>
  <si>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</si>
  <si>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</si>
  <si>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DEVIS</t>
  </si>
  <si>
    <t>Décembre</t>
  </si>
  <si>
    <t>Taux/ Valeurs</t>
  </si>
  <si>
    <t>FACTURE</t>
  </si>
  <si>
    <t xml:space="preserve">Total </t>
  </si>
  <si>
    <t>Solde</t>
  </si>
  <si>
    <t>Facturé
 (à encaisser)</t>
  </si>
  <si>
    <t>Reste à payer</t>
  </si>
  <si>
    <t>libellé</t>
  </si>
  <si>
    <t>Client</t>
  </si>
  <si>
    <t>date</t>
  </si>
  <si>
    <t>montant HT</t>
  </si>
  <si>
    <t>Obtenus
(devis signés)</t>
  </si>
  <si>
    <t>Prévisions
(Devis non  signés+Perspectives)</t>
  </si>
  <si>
    <t>TVA</t>
  </si>
  <si>
    <t>montant TTC</t>
  </si>
  <si>
    <t xml:space="preserve">Solde de trésorerie initial  </t>
  </si>
  <si>
    <t>jours</t>
  </si>
  <si>
    <t>mois</t>
  </si>
  <si>
    <t>CA HT</t>
  </si>
  <si>
    <t>Cumul CA HT (selon catégorie)</t>
  </si>
  <si>
    <t>Cumul Estimation charges</t>
  </si>
  <si>
    <t xml:space="preserve">Cumul Prélèvement CAE </t>
  </si>
  <si>
    <t>Cumul Assurance</t>
  </si>
  <si>
    <t>Solde de trésorerie avant rémunération (données cumulées)</t>
  </si>
  <si>
    <t>CAPE</t>
  </si>
  <si>
    <t>Entrepreneur Salarié</t>
  </si>
  <si>
    <t>. Je veux me rémunérer (rémunération nette RN)</t>
  </si>
  <si>
    <t>. Rémunération brute (base de calcul des cotisations)</t>
  </si>
  <si>
    <t>. Rémunération chargée (RN+CSS+CSP)</t>
  </si>
  <si>
    <t>. Cotisations sociales salariales (CSS)</t>
  </si>
  <si>
    <t>. Cotisations sociales patronales (CSP)</t>
  </si>
  <si>
    <t>. Provision Congés payés (10% (rémunération chargée+neutralisation Fillon))</t>
  </si>
  <si>
    <t>TOTAL</t>
  </si>
  <si>
    <t>. Neutralisation Fillon</t>
  </si>
  <si>
    <t>Total rému et retenues pour rému</t>
  </si>
  <si>
    <t>Tableau suivi écart devis/facture</t>
  </si>
  <si>
    <t>Nom Client</t>
  </si>
  <si>
    <t>Montant Devis</t>
  </si>
  <si>
    <t>Montant Facturé</t>
  </si>
  <si>
    <t>Ecart Facture/Devis</t>
  </si>
  <si>
    <t>Solde de trésorerie après rému (données cumulées)</t>
  </si>
  <si>
    <t>Total</t>
  </si>
  <si>
    <t>Barème kilométrique applicable aux voitures (en euros) en 2016:</t>
  </si>
  <si>
    <t>Solde de trésorerie après rémunération (données cumulées)</t>
  </si>
  <si>
    <t>FRAIS DE DEPLACEMENTS RECAPITULATIF ANNEE</t>
  </si>
  <si>
    <t>Puissance administrative</t>
  </si>
  <si>
    <t>Jusqu’à 5 000 km</t>
  </si>
  <si>
    <t>De 5 001 km à 20 000 km</t>
  </si>
  <si>
    <t>Au-delà de 20 000 km</t>
  </si>
  <si>
    <t>3 CV et moins</t>
  </si>
  <si>
    <t>d x 0,410</t>
  </si>
  <si>
    <t>(d x 0,245) + 824</t>
  </si>
  <si>
    <t>d x 0,286</t>
  </si>
  <si>
    <t>4 CV</t>
  </si>
  <si>
    <t>d x 0,493</t>
  </si>
  <si>
    <t>(d x 0,277) + 1 082</t>
  </si>
  <si>
    <t>d x 0,332</t>
  </si>
  <si>
    <t>5 CV</t>
  </si>
  <si>
    <t>d x 0,543</t>
  </si>
  <si>
    <t>(d x 0,305) + 1 188</t>
  </si>
  <si>
    <t>d x 0,364</t>
  </si>
  <si>
    <t>6 CV</t>
  </si>
  <si>
    <t>d x 0,568</t>
  </si>
  <si>
    <t>(d x 0,320) + 1 244</t>
  </si>
  <si>
    <t>d x 0,382</t>
  </si>
  <si>
    <t>7 CV et plus</t>
  </si>
  <si>
    <t>d x 0,595</t>
  </si>
  <si>
    <t>(d x 0,337) + 1 288</t>
  </si>
  <si>
    <t>d x 0,401</t>
  </si>
  <si>
    <t>MOIS</t>
  </si>
  <si>
    <t>NBRE DE KM</t>
  </si>
  <si>
    <t>montant remboursé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</si>
  <si>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</si>
  <si>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</si>
  <si>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</si>
  <si>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</si>
  <si>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</si>
  <si>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</si>
  <si>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</si>
  <si>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</si>
  <si>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</t>
  </si>
  <si>
    <t>OCT</t>
  </si>
  <si>
    <t>NOV</t>
  </si>
  <si>
    <t>DEC</t>
  </si>
  <si>
    <t>Solde de trésorerie dispo fin de mois ap rémunération   CAPE</t>
  </si>
  <si>
    <t>601- ACHATS (matière première, matériel, équipements) Non soumis à frais de gestion</t>
  </si>
  <si>
    <t>Date</t>
  </si>
  <si>
    <t>Nature des frais</t>
  </si>
  <si>
    <t>Montant HT</t>
  </si>
  <si>
    <t>Montant TTC</t>
  </si>
  <si>
    <t>NOM Prénom</t>
  </si>
  <si>
    <t>Nom Commercial</t>
  </si>
  <si>
    <t>NOTE DE FRAIS PROFESSIONNELS</t>
  </si>
  <si>
    <t>601- Total Achats matériel non soumis à frais de gestion</t>
  </si>
  <si>
    <t>6062- ACHATS de fournitures non soumis à frais de gestion</t>
  </si>
  <si>
    <t>6062- Total Achats fournitures non soumis à frais de gestion</t>
  </si>
  <si>
    <t>TOTAL ACHATS NON SOUMIS A FRAIS DE GESTION</t>
  </si>
  <si>
    <t xml:space="preserve">601/605- Autres ACHATS (matière première, matériel, équipements) </t>
  </si>
  <si>
    <t xml:space="preserve">605- Total Achats matériel </t>
  </si>
  <si>
    <t>6061- ACHATS de fournitures</t>
  </si>
  <si>
    <t>6061- Total Achats fournitures</t>
  </si>
  <si>
    <t>61- SERVICES EXTERIEURS (entretien, assurances, documentation)</t>
  </si>
  <si>
    <t>61-Total Services extérieurs</t>
  </si>
  <si>
    <t>AUTRES SERVICES EXTERIEURS (comptes 622-623-625-626)</t>
  </si>
  <si>
    <t>622- Honoraires</t>
  </si>
  <si>
    <t>Total 622</t>
  </si>
  <si>
    <t>623- Publicité, publications…</t>
  </si>
  <si>
    <t>Total 623</t>
  </si>
  <si>
    <t>625- Indemnités de déplacement</t>
  </si>
  <si>
    <t>Lieu</t>
  </si>
  <si>
    <t>Motif</t>
  </si>
  <si>
    <t>Structure/personne contactée</t>
  </si>
  <si>
    <t>Distance A/R (kms)</t>
  </si>
  <si>
    <t>Total nb  kilomètres</t>
  </si>
  <si>
    <t>Barême kilométrique nombre de CV</t>
  </si>
  <si>
    <t>Total Frais kilométriques</t>
  </si>
  <si>
    <t>Panier repas ou restaurant</t>
  </si>
  <si>
    <t>Montant forfaitaire</t>
  </si>
  <si>
    <t>Total Frais de repas</t>
  </si>
  <si>
    <t>Autres frais (péage, parking,…)</t>
  </si>
  <si>
    <t>Total Autres Frais de déplacement</t>
  </si>
  <si>
    <t>TOTAL 625- Indemnités de déplacement</t>
  </si>
  <si>
    <t>6257- Frais de missions et réceptions</t>
  </si>
  <si>
    <t>Nature des frais - Motif</t>
  </si>
  <si>
    <t>Total 6257</t>
  </si>
  <si>
    <t>626- Frais postaux et télécommunications</t>
  </si>
  <si>
    <t>Pas de TVA</t>
  </si>
  <si>
    <t>Total 626</t>
  </si>
  <si>
    <t>TOTAL NOTE DE FRAIS PROFESSIONNELS</t>
  </si>
  <si>
    <t>Solde de trésorerie theorique dispo fin de mois ap rémunération   CAPE</t>
  </si>
  <si>
    <t>Suivi Factures non réglées N-1</t>
  </si>
  <si>
    <t>FACTURES non reglées N-1</t>
  </si>
  <si>
    <t>Nbr versement</t>
  </si>
  <si>
    <t>Versement 1</t>
  </si>
  <si>
    <t>Versement 2</t>
  </si>
  <si>
    <t>Versement 3</t>
  </si>
  <si>
    <t>Versement 4</t>
  </si>
  <si>
    <t>Solde TTC</t>
  </si>
  <si>
    <t>moyen de paiment</t>
  </si>
  <si>
    <t>Total TTC encaissement</t>
  </si>
  <si>
    <t>Total HT encaissement</t>
  </si>
  <si>
    <t>Encaissements factures année N</t>
  </si>
  <si>
    <t>FACTURES non reglées N</t>
  </si>
  <si>
    <t>TOTAL Achats/Fournitures non soumis à frais de gestion</t>
  </si>
  <si>
    <t>Marge Brute encaissée HT soumis à frais de gestion</t>
  </si>
  <si>
    <t>CHARGES HT</t>
  </si>
  <si>
    <t>601- ACHATS Non soumis à frais de gestion</t>
  </si>
  <si>
    <t>. Matière première, Matériel, Equipement (Note de frais)</t>
  </si>
  <si>
    <t>Achats/Fournitures non soumis à frais de gestion (Note de frais)</t>
  </si>
  <si>
    <t>601/605- ACHATS</t>
  </si>
  <si>
    <t>606- ACHATS - FOURNITURES</t>
  </si>
  <si>
    <t>. Fournitures (Note de frais)</t>
  </si>
  <si>
    <t>61- SERVICES EXTERIEURS 
(intermédiaires, assurances, documentation, entretien) + frais gestion CAE</t>
  </si>
  <si>
    <t>. Services extérieurs (Note de frais)</t>
  </si>
  <si>
    <t>. Participation aux frais de gestion CAE</t>
  </si>
  <si>
    <t>622/623- HONORAIRES - PUB - PUBLICATIONS</t>
  </si>
  <si>
    <t>. Honoraires, pub, publications (Note de frais)</t>
  </si>
  <si>
    <t>625- FRAIS DE DEPLACEMENTS
 (frais de déplacements et de mission)</t>
  </si>
  <si>
    <t>. Frais de déplacements et de mission (Note de frais)</t>
  </si>
  <si>
    <t>626- FRAIS POSTAUX ET TELECOM</t>
  </si>
  <si>
    <t>. Frais postaux et Télécom (Note de frais)</t>
  </si>
  <si>
    <t>TOTAL DES CHARGES HT</t>
  </si>
  <si>
    <t>TOTAL DES CHARGES (note de frais HT)</t>
  </si>
  <si>
    <t>4456- TVA déductibles 5,5%</t>
  </si>
  <si>
    <t>4456- TVA déductibles 10%</t>
  </si>
  <si>
    <t>4456- TVA déductibles 20%</t>
  </si>
  <si>
    <t>4456- TVA déductibles TOTAL</t>
  </si>
  <si>
    <t>Montant chèques de remboursement</t>
  </si>
  <si>
    <t>Solde de trésorerie 2016 avant rémunération  €</t>
  </si>
  <si>
    <t>66- REMUNERATIONS ET CHARGES SOCIALES</t>
  </si>
  <si>
    <t>dont:    - Rémunération nette</t>
  </si>
  <si>
    <t xml:space="preserve">            - Cotisations sociales salariales</t>
  </si>
  <si>
    <t xml:space="preserve">            - Cotisations sociales patronales</t>
  </si>
  <si>
    <t>Total retenues pour rémunération</t>
  </si>
  <si>
    <t>Total retenues pour rémunération cumulées</t>
  </si>
  <si>
    <t xml:space="preserve">601/605- ACHATS (matière première, matériel, équipements) </t>
  </si>
  <si>
    <t>(A) Solde de trésorerie au 01/01/17</t>
  </si>
  <si>
    <t>Encaissements perçus en 2017 sur prestations facturées en 2016   TTC</t>
  </si>
  <si>
    <t>Encaissements perçus en 2017 sur prestations facturées en 2016   HT</t>
  </si>
  <si>
    <t>(B+C) Encaissements mensuels sur CA 2017</t>
  </si>
  <si>
    <t>Total encaissements  sur prestations 2017  TTC</t>
  </si>
  <si>
    <t>Total encaissements  sur prestations 2017   HT</t>
  </si>
  <si>
    <t>total des encaissements 2016 sur prestations facturées 2016 et 2017</t>
  </si>
  <si>
    <t>Cumul des encaissements TTC 2017</t>
  </si>
  <si>
    <t>Encaissements 2017 HT</t>
  </si>
  <si>
    <t>Cumul des encaissements HT 2017</t>
  </si>
  <si>
    <t>. Matière première, Matériel, Equipement, fournitures (Trebatu)</t>
  </si>
  <si>
    <t>Achats/Fournitures non soumis à frais de gestion  (Trebatu)</t>
  </si>
  <si>
    <t>. Matière première, Matériel, Equipement, fournitures  (Trebatu)</t>
  </si>
  <si>
    <t>. Fournitures (Trebatu)</t>
  </si>
  <si>
    <t>. Services extérieurs :  (Trebatu)</t>
  </si>
  <si>
    <t>. Pub, publications  (Trebatu)</t>
  </si>
  <si>
    <t>. Frais postaux et Télécom (Trebatu)</t>
  </si>
  <si>
    <t>TOTAL DES CHARGES (Trebatu)</t>
  </si>
  <si>
    <r>
      <t xml:space="preserve">Solde de trésorerie 2017 après rémunération              </t>
    </r>
    <r>
      <rPr>
        <sz val="24"/>
        <rFont val="Arial"/>
        <family val="2"/>
      </rPr>
      <t>CAPE</t>
    </r>
  </si>
  <si>
    <t>N° 2017NF/initiales/01</t>
  </si>
  <si>
    <t>31/02/2017</t>
  </si>
  <si>
    <t>N° 2017NF/initiales/03</t>
  </si>
  <si>
    <t>N° 2017NF/initiales/04</t>
  </si>
  <si>
    <t>N° 2017NF/initiales/05</t>
  </si>
  <si>
    <t>N° 2017NF/initiales/06</t>
  </si>
  <si>
    <t>N° 2017NF/initiales/07</t>
  </si>
  <si>
    <t>N° 2017NF/initiales/08</t>
  </si>
  <si>
    <t>N° 2017NF/initiales/09</t>
  </si>
  <si>
    <t>N° 2017NF/initiales/10</t>
  </si>
  <si>
    <t>N° 2017NF/initiales/11</t>
  </si>
  <si>
    <t>N° 2017NF/initiales/12</t>
  </si>
</sst>
</file>

<file path=xl/styles.xml><?xml version="1.0" encoding="utf-8"?>
<styleSheet xmlns="http://schemas.openxmlformats.org/spreadsheetml/2006/main">
  <numFmts count="10">
    <numFmt numFmtId="7" formatCode="#,##0.00\ &quot;€&quot;;\-#,##0.00\ &quot;€&quot;"/>
    <numFmt numFmtId="164" formatCode="0;\-0;"/>
    <numFmt numFmtId="165" formatCode="m/d/yy"/>
    <numFmt numFmtId="166" formatCode="#,##0.00\ [$€-1]"/>
    <numFmt numFmtId="167" formatCode="dd/mm/yy"/>
    <numFmt numFmtId="168" formatCode="#,##0.00;\-#,##0.00\ [$€]"/>
    <numFmt numFmtId="169" formatCode="d\-mmm"/>
    <numFmt numFmtId="170" formatCode="d\-mmm\-yy"/>
    <numFmt numFmtId="171" formatCode="#,##0_ ;\-#,##0\ "/>
    <numFmt numFmtId="172" formatCode="#,##0.00_ ;\-#,##0.00\ "/>
  </numFmts>
  <fonts count="30">
    <font>
      <sz val="10"/>
      <color rgb="FF000000"/>
      <name val="Arial"/>
    </font>
    <font>
      <b/>
      <sz val="14"/>
      <color rgb="FFFFFFFF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6"/>
      <color rgb="FF000000"/>
      <name val="Arial"/>
      <family val="2"/>
    </font>
    <font>
      <sz val="11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8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FF0000"/>
      <name val="Arial"/>
      <family val="2"/>
    </font>
    <font>
      <sz val="2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96666"/>
        <bgColor rgb="FF996666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0080C0"/>
        <bgColor rgb="FF0080C0"/>
      </patternFill>
    </fill>
    <fill>
      <patternFill patternType="solid">
        <fgColor rgb="FF0070C0"/>
        <bgColor rgb="FF0070C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  <fill>
      <patternFill patternType="solid">
        <fgColor rgb="FFA0E0E0"/>
        <bgColor rgb="FFA0E0E0"/>
      </patternFill>
    </fill>
    <fill>
      <patternFill patternType="solid">
        <fgColor rgb="FF00B050"/>
        <bgColor rgb="FF00B050"/>
      </patternFill>
    </fill>
    <fill>
      <patternFill patternType="solid">
        <fgColor rgb="FFFF8080"/>
        <bgColor rgb="FFFF8080"/>
      </patternFill>
    </fill>
    <fill>
      <patternFill patternType="solid">
        <fgColor rgb="FF008000"/>
        <bgColor rgb="FF008000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33CC33"/>
        <bgColor rgb="FF33CC33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A6CAF0"/>
        <bgColor rgb="FFA6CAF0"/>
      </patternFill>
    </fill>
    <fill>
      <patternFill patternType="solid">
        <fgColor rgb="FF99CCFF"/>
        <bgColor rgb="FF99CCFF"/>
      </patternFill>
    </fill>
    <fill>
      <patternFill patternType="solid">
        <fgColor rgb="FFE3E3E3"/>
        <bgColor rgb="FFE3E3E3"/>
      </patternFill>
    </fill>
    <fill>
      <patternFill patternType="solid">
        <fgColor rgb="FFCCC0D9"/>
        <bgColor rgb="FFCCC0D9"/>
      </patternFill>
    </fill>
    <fill>
      <patternFill patternType="solid">
        <fgColor rgb="FFC0C0C0"/>
        <bgColor rgb="FFC0C0C0"/>
      </patternFill>
    </fill>
    <fill>
      <patternFill patternType="solid">
        <fgColor rgb="FF595959"/>
        <bgColor rgb="FF595959"/>
      </patternFill>
    </fill>
    <fill>
      <patternFill patternType="solid">
        <fgColor rgb="FFE36C09"/>
        <bgColor rgb="FFE36C09"/>
      </patternFill>
    </fill>
    <fill>
      <patternFill patternType="solid">
        <fgColor rgb="FFFAC090"/>
        <bgColor rgb="FFFAC090"/>
      </patternFill>
    </fill>
    <fill>
      <patternFill patternType="solid">
        <fgColor rgb="FFDDDDDD"/>
        <bgColor rgb="FFDDDDDD"/>
      </patternFill>
    </fill>
    <fill>
      <patternFill patternType="solid">
        <fgColor rgb="FFF7F7F7"/>
        <bgColor rgb="FFF7F7F7"/>
      </patternFill>
    </fill>
    <fill>
      <patternFill patternType="solid">
        <fgColor rgb="FFFBFBFB"/>
        <bgColor rgb="FFFBFBFB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4" fontId="3" fillId="0" borderId="4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2" fontId="3" fillId="9" borderId="4" xfId="0" applyNumberFormat="1" applyFont="1" applyFill="1" applyBorder="1" applyAlignment="1">
      <alignment horizontal="center" vertical="center"/>
    </xf>
    <xf numFmtId="4" fontId="3" fillId="9" borderId="4" xfId="0" applyNumberFormat="1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/>
    </xf>
    <xf numFmtId="2" fontId="1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10" fillId="11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0" fontId="7" fillId="2" borderId="11" xfId="0" applyNumberFormat="1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wrapText="1"/>
    </xf>
    <xf numFmtId="0" fontId="0" fillId="12" borderId="4" xfId="0" applyFont="1" applyFill="1" applyBorder="1" applyAlignment="1">
      <alignment vertical="center"/>
    </xf>
    <xf numFmtId="0" fontId="14" fillId="13" borderId="4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vertical="center"/>
    </xf>
    <xf numFmtId="165" fontId="0" fillId="12" borderId="4" xfId="0" applyNumberFormat="1" applyFont="1" applyFill="1" applyBorder="1" applyAlignment="1">
      <alignment vertical="center"/>
    </xf>
    <xf numFmtId="166" fontId="0" fillId="12" borderId="4" xfId="0" applyNumberFormat="1" applyFont="1" applyFill="1" applyBorder="1" applyAlignment="1">
      <alignment vertical="center"/>
    </xf>
    <xf numFmtId="0" fontId="0" fillId="14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/>
    </xf>
    <xf numFmtId="0" fontId="3" fillId="11" borderId="4" xfId="0" applyFont="1" applyFill="1" applyBorder="1" applyAlignment="1">
      <alignment vertical="center"/>
    </xf>
    <xf numFmtId="1" fontId="0" fillId="14" borderId="4" xfId="0" applyNumberFormat="1" applyFont="1" applyFill="1" applyBorder="1" applyAlignment="1">
      <alignment horizontal="center" vertical="center"/>
    </xf>
    <xf numFmtId="4" fontId="3" fillId="11" borderId="4" xfId="0" applyNumberFormat="1" applyFont="1" applyFill="1" applyBorder="1" applyAlignment="1">
      <alignment vertical="center"/>
    </xf>
    <xf numFmtId="4" fontId="0" fillId="14" borderId="4" xfId="0" applyNumberFormat="1" applyFont="1" applyFill="1" applyBorder="1" applyAlignment="1">
      <alignment vertical="center"/>
    </xf>
    <xf numFmtId="4" fontId="11" fillId="2" borderId="4" xfId="0" applyNumberFormat="1" applyFont="1" applyFill="1" applyBorder="1" applyAlignment="1">
      <alignment vertical="center"/>
    </xf>
    <xf numFmtId="4" fontId="0" fillId="14" borderId="4" xfId="0" applyNumberFormat="1" applyFont="1" applyFill="1" applyBorder="1" applyAlignment="1">
      <alignment vertical="center"/>
    </xf>
    <xf numFmtId="0" fontId="0" fillId="11" borderId="0" xfId="0" applyFont="1" applyFill="1" applyBorder="1" applyAlignment="1">
      <alignment wrapText="1"/>
    </xf>
    <xf numFmtId="4" fontId="0" fillId="0" borderId="4" xfId="0" applyNumberFormat="1" applyFont="1" applyBorder="1" applyAlignment="1">
      <alignment vertical="center"/>
    </xf>
    <xf numFmtId="0" fontId="10" fillId="11" borderId="4" xfId="0" applyFont="1" applyFill="1" applyBorder="1" applyAlignment="1">
      <alignment vertical="center" wrapText="1"/>
    </xf>
    <xf numFmtId="1" fontId="0" fillId="14" borderId="4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vertical="center"/>
    </xf>
    <xf numFmtId="4" fontId="0" fillId="11" borderId="0" xfId="0" applyNumberFormat="1" applyFont="1" applyFill="1" applyBorder="1" applyAlignment="1">
      <alignment wrapText="1"/>
    </xf>
    <xf numFmtId="0" fontId="10" fillId="10" borderId="4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3" fillId="11" borderId="12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vertical="center"/>
    </xf>
    <xf numFmtId="4" fontId="12" fillId="11" borderId="10" xfId="0" applyNumberFormat="1" applyFont="1" applyFill="1" applyBorder="1" applyAlignment="1">
      <alignment vertical="center"/>
    </xf>
    <xf numFmtId="0" fontId="0" fillId="11" borderId="0" xfId="0" applyFont="1" applyFill="1" applyBorder="1" applyAlignment="1">
      <alignment vertical="center"/>
    </xf>
    <xf numFmtId="0" fontId="13" fillId="11" borderId="10" xfId="0" applyFont="1" applyFill="1" applyBorder="1" applyAlignment="1">
      <alignment vertical="center" wrapText="1"/>
    </xf>
    <xf numFmtId="0" fontId="12" fillId="11" borderId="5" xfId="0" applyFont="1" applyFill="1" applyBorder="1" applyAlignment="1">
      <alignment vertical="center"/>
    </xf>
    <xf numFmtId="4" fontId="0" fillId="11" borderId="0" xfId="0" applyNumberFormat="1" applyFont="1" applyFill="1" applyBorder="1" applyAlignment="1">
      <alignment vertical="center"/>
    </xf>
    <xf numFmtId="0" fontId="13" fillId="11" borderId="14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vertical="center" wrapText="1"/>
    </xf>
    <xf numFmtId="4" fontId="12" fillId="11" borderId="4" xfId="0" applyNumberFormat="1" applyFont="1" applyFill="1" applyBorder="1" applyAlignment="1">
      <alignment vertical="center"/>
    </xf>
    <xf numFmtId="0" fontId="13" fillId="11" borderId="9" xfId="0" applyFont="1" applyFill="1" applyBorder="1" applyAlignment="1">
      <alignment vertical="center" wrapText="1"/>
    </xf>
    <xf numFmtId="10" fontId="15" fillId="2" borderId="7" xfId="0" applyNumberFormat="1" applyFont="1" applyFill="1" applyBorder="1" applyAlignment="1">
      <alignment vertical="center"/>
    </xf>
    <xf numFmtId="4" fontId="12" fillId="11" borderId="9" xfId="0" applyNumberFormat="1" applyFont="1" applyFill="1" applyBorder="1" applyAlignment="1">
      <alignment vertical="center"/>
    </xf>
    <xf numFmtId="0" fontId="13" fillId="11" borderId="11" xfId="0" applyFont="1" applyFill="1" applyBorder="1" applyAlignment="1">
      <alignment vertical="center" wrapText="1"/>
    </xf>
    <xf numFmtId="10" fontId="15" fillId="2" borderId="13" xfId="0" applyNumberFormat="1" applyFont="1" applyFill="1" applyBorder="1" applyAlignment="1">
      <alignment vertical="center"/>
    </xf>
    <xf numFmtId="4" fontId="12" fillId="11" borderId="11" xfId="0" applyNumberFormat="1" applyFont="1" applyFill="1" applyBorder="1" applyAlignment="1">
      <alignment vertical="center"/>
    </xf>
    <xf numFmtId="4" fontId="0" fillId="6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4" fontId="0" fillId="2" borderId="4" xfId="0" applyNumberFormat="1" applyFont="1" applyFill="1" applyBorder="1" applyAlignment="1">
      <alignment vertical="center"/>
    </xf>
    <xf numFmtId="0" fontId="0" fillId="15" borderId="4" xfId="0" applyFont="1" applyFill="1" applyBorder="1" applyAlignment="1">
      <alignment vertical="center"/>
    </xf>
    <xf numFmtId="4" fontId="0" fillId="15" borderId="4" xfId="0" applyNumberFormat="1" applyFont="1" applyFill="1" applyBorder="1" applyAlignment="1">
      <alignment vertical="center"/>
    </xf>
    <xf numFmtId="0" fontId="10" fillId="16" borderId="9" xfId="0" applyFont="1" applyFill="1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0" fillId="17" borderId="4" xfId="0" applyFont="1" applyFill="1" applyBorder="1" applyAlignment="1">
      <alignment vertical="center"/>
    </xf>
    <xf numFmtId="0" fontId="0" fillId="18" borderId="4" xfId="0" applyFont="1" applyFill="1" applyBorder="1" applyAlignment="1">
      <alignment vertical="center"/>
    </xf>
    <xf numFmtId="166" fontId="0" fillId="18" borderId="4" xfId="0" applyNumberFormat="1" applyFont="1" applyFill="1" applyBorder="1" applyAlignment="1">
      <alignment vertical="center"/>
    </xf>
    <xf numFmtId="4" fontId="3" fillId="10" borderId="4" xfId="0" applyNumberFormat="1" applyFont="1" applyFill="1" applyBorder="1" applyAlignment="1">
      <alignment vertical="center"/>
    </xf>
    <xf numFmtId="4" fontId="3" fillId="10" borderId="11" xfId="0" applyNumberFormat="1" applyFont="1" applyFill="1" applyBorder="1" applyAlignment="1">
      <alignment vertical="center"/>
    </xf>
    <xf numFmtId="0" fontId="10" fillId="19" borderId="9" xfId="0" applyFont="1" applyFill="1" applyBorder="1" applyAlignment="1">
      <alignment vertical="center" wrapText="1"/>
    </xf>
    <xf numFmtId="166" fontId="0" fillId="17" borderId="4" xfId="0" applyNumberFormat="1" applyFont="1" applyFill="1" applyBorder="1" applyAlignment="1">
      <alignment vertical="center"/>
    </xf>
    <xf numFmtId="4" fontId="3" fillId="13" borderId="4" xfId="0" applyNumberFormat="1" applyFont="1" applyFill="1" applyBorder="1" applyAlignment="1">
      <alignment vertical="center"/>
    </xf>
    <xf numFmtId="4" fontId="3" fillId="13" borderId="1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3" fontId="0" fillId="10" borderId="9" xfId="0" applyNumberFormat="1" applyFont="1" applyFill="1" applyBorder="1" applyAlignment="1">
      <alignment vertical="center"/>
    </xf>
    <xf numFmtId="0" fontId="17" fillId="0" borderId="4" xfId="0" applyFont="1" applyBorder="1" applyAlignment="1">
      <alignment horizontal="center" wrapText="1"/>
    </xf>
    <xf numFmtId="0" fontId="18" fillId="21" borderId="15" xfId="0" applyFont="1" applyFill="1" applyBorder="1" applyAlignment="1">
      <alignment horizontal="left"/>
    </xf>
    <xf numFmtId="4" fontId="17" fillId="0" borderId="4" xfId="0" applyNumberFormat="1" applyFont="1" applyBorder="1" applyAlignment="1">
      <alignment horizontal="center" wrapText="1"/>
    </xf>
    <xf numFmtId="0" fontId="18" fillId="21" borderId="16" xfId="0" applyFont="1" applyFill="1" applyBorder="1" applyAlignment="1">
      <alignment horizontal="left"/>
    </xf>
    <xf numFmtId="0" fontId="19" fillId="21" borderId="16" xfId="0" applyFont="1" applyFill="1" applyBorder="1" applyAlignment="1">
      <alignment vertical="center"/>
    </xf>
    <xf numFmtId="0" fontId="19" fillId="21" borderId="17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/>
    </xf>
    <xf numFmtId="165" fontId="13" fillId="0" borderId="22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0" fillId="0" borderId="4" xfId="0" applyNumberFormat="1" applyFont="1" applyBorder="1" applyAlignment="1">
      <alignment horizontal="center"/>
    </xf>
    <xf numFmtId="0" fontId="0" fillId="0" borderId="12" xfId="0" applyFont="1" applyBorder="1" applyAlignment="1">
      <alignment horizontal="right"/>
    </xf>
    <xf numFmtId="2" fontId="0" fillId="0" borderId="23" xfId="0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7" fillId="0" borderId="8" xfId="0" applyFont="1" applyBorder="1" applyAlignment="1">
      <alignment horizontal="center"/>
    </xf>
    <xf numFmtId="0" fontId="21" fillId="0" borderId="0" xfId="0" applyFont="1" applyAlignment="1">
      <alignment horizontal="left"/>
    </xf>
    <xf numFmtId="14" fontId="2" fillId="0" borderId="0" xfId="0" applyNumberFormat="1" applyFont="1" applyAlignment="1"/>
    <xf numFmtId="167" fontId="2" fillId="0" borderId="0" xfId="0" applyNumberFormat="1" applyFont="1"/>
    <xf numFmtId="0" fontId="3" fillId="21" borderId="26" xfId="0" applyFont="1" applyFill="1" applyBorder="1" applyAlignment="1">
      <alignment horizontal="left"/>
    </xf>
    <xf numFmtId="2" fontId="7" fillId="21" borderId="27" xfId="0" applyNumberFormat="1" applyFont="1" applyFill="1" applyBorder="1" applyAlignment="1">
      <alignment horizontal="center"/>
    </xf>
    <xf numFmtId="168" fontId="7" fillId="21" borderId="28" xfId="0" applyNumberFormat="1" applyFont="1" applyFill="1" applyBorder="1" applyAlignment="1">
      <alignment horizontal="center"/>
    </xf>
    <xf numFmtId="0" fontId="7" fillId="21" borderId="15" xfId="0" applyFont="1" applyFill="1" applyBorder="1" applyAlignment="1">
      <alignment horizontal="left"/>
    </xf>
    <xf numFmtId="0" fontId="7" fillId="21" borderId="16" xfId="0" applyFont="1" applyFill="1" applyBorder="1" applyAlignment="1">
      <alignment horizontal="left"/>
    </xf>
    <xf numFmtId="0" fontId="0" fillId="21" borderId="16" xfId="0" applyFont="1" applyFill="1" applyBorder="1" applyAlignment="1">
      <alignment vertical="center"/>
    </xf>
    <xf numFmtId="0" fontId="0" fillId="21" borderId="17" xfId="0" applyFont="1" applyFill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2" fontId="7" fillId="21" borderId="28" xfId="0" applyNumberFormat="1" applyFont="1" applyFill="1" applyBorder="1" applyAlignment="1">
      <alignment horizontal="center"/>
    </xf>
    <xf numFmtId="2" fontId="3" fillId="21" borderId="31" xfId="0" applyNumberFormat="1" applyFont="1" applyFill="1" applyBorder="1" applyAlignment="1">
      <alignment horizontal="center"/>
    </xf>
    <xf numFmtId="2" fontId="3" fillId="21" borderId="32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7" fillId="0" borderId="34" xfId="0" applyNumberFormat="1" applyFont="1" applyBorder="1" applyAlignment="1">
      <alignment horizontal="center"/>
    </xf>
    <xf numFmtId="0" fontId="7" fillId="22" borderId="15" xfId="0" applyFont="1" applyFill="1" applyBorder="1" applyAlignment="1">
      <alignment horizontal="left"/>
    </xf>
    <xf numFmtId="0" fontId="7" fillId="22" borderId="16" xfId="0" applyFont="1" applyFill="1" applyBorder="1" applyAlignment="1">
      <alignment horizontal="left"/>
    </xf>
    <xf numFmtId="0" fontId="0" fillId="22" borderId="16" xfId="0" applyFont="1" applyFill="1" applyBorder="1" applyAlignment="1">
      <alignment vertical="center"/>
    </xf>
    <xf numFmtId="0" fontId="0" fillId="22" borderId="17" xfId="0" applyFont="1" applyFill="1" applyBorder="1" applyAlignment="1">
      <alignment horizontal="center"/>
    </xf>
    <xf numFmtId="0" fontId="3" fillId="22" borderId="26" xfId="0" applyFont="1" applyFill="1" applyBorder="1" applyAlignment="1">
      <alignment horizontal="left"/>
    </xf>
    <xf numFmtId="2" fontId="3" fillId="22" borderId="27" xfId="0" applyNumberFormat="1" applyFont="1" applyFill="1" applyBorder="1" applyAlignment="1">
      <alignment horizontal="center"/>
    </xf>
    <xf numFmtId="168" fontId="3" fillId="22" borderId="28" xfId="0" applyNumberFormat="1" applyFont="1" applyFill="1" applyBorder="1" applyAlignment="1">
      <alignment horizontal="center"/>
    </xf>
    <xf numFmtId="2" fontId="3" fillId="23" borderId="28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0" fillId="0" borderId="30" xfId="0" applyFont="1" applyBorder="1" applyAlignment="1">
      <alignment wrapText="1"/>
    </xf>
    <xf numFmtId="2" fontId="7" fillId="0" borderId="30" xfId="0" applyNumberFormat="1" applyFont="1" applyBorder="1" applyAlignment="1">
      <alignment horizontal="center"/>
    </xf>
    <xf numFmtId="2" fontId="7" fillId="0" borderId="30" xfId="0" applyNumberFormat="1" applyFont="1" applyBorder="1" applyAlignment="1">
      <alignment horizontal="right"/>
    </xf>
    <xf numFmtId="0" fontId="7" fillId="24" borderId="15" xfId="0" applyFont="1" applyFill="1" applyBorder="1" applyAlignment="1">
      <alignment horizontal="left"/>
    </xf>
    <xf numFmtId="0" fontId="7" fillId="24" borderId="16" xfId="0" applyFont="1" applyFill="1" applyBorder="1" applyAlignment="1">
      <alignment horizontal="left"/>
    </xf>
    <xf numFmtId="0" fontId="0" fillId="24" borderId="16" xfId="0" applyFont="1" applyFill="1" applyBorder="1" applyAlignment="1">
      <alignment vertical="center"/>
    </xf>
    <xf numFmtId="0" fontId="0" fillId="24" borderId="17" xfId="0" applyFont="1" applyFill="1" applyBorder="1" applyAlignment="1">
      <alignment horizontal="center"/>
    </xf>
    <xf numFmtId="0" fontId="7" fillId="0" borderId="22" xfId="0" applyFont="1" applyBorder="1" applyAlignment="1">
      <alignment horizontal="left"/>
    </xf>
    <xf numFmtId="169" fontId="0" fillId="0" borderId="22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right"/>
    </xf>
    <xf numFmtId="0" fontId="3" fillId="24" borderId="26" xfId="0" applyFont="1" applyFill="1" applyBorder="1" applyAlignment="1">
      <alignment horizontal="left"/>
    </xf>
    <xf numFmtId="2" fontId="3" fillId="24" borderId="27" xfId="0" applyNumberFormat="1" applyFont="1" applyFill="1" applyBorder="1" applyAlignment="1">
      <alignment horizontal="center"/>
    </xf>
    <xf numFmtId="166" fontId="3" fillId="24" borderId="35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9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9" borderId="15" xfId="0" applyFont="1" applyFill="1" applyBorder="1" applyAlignment="1">
      <alignment horizontal="left"/>
    </xf>
    <xf numFmtId="0" fontId="7" fillId="9" borderId="16" xfId="0" applyFont="1" applyFill="1" applyBorder="1" applyAlignment="1">
      <alignment horizontal="left"/>
    </xf>
    <xf numFmtId="0" fontId="0" fillId="9" borderId="16" xfId="0" applyFont="1" applyFill="1" applyBorder="1" applyAlignment="1">
      <alignment vertical="center"/>
    </xf>
    <xf numFmtId="0" fontId="0" fillId="9" borderId="17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left" vertical="top" wrapText="1"/>
    </xf>
    <xf numFmtId="0" fontId="7" fillId="9" borderId="24" xfId="0" applyFont="1" applyFill="1" applyBorder="1" applyAlignment="1">
      <alignment horizontal="left"/>
    </xf>
    <xf numFmtId="0" fontId="7" fillId="9" borderId="25" xfId="0" applyFont="1" applyFill="1" applyBorder="1" applyAlignment="1">
      <alignment horizontal="left"/>
    </xf>
    <xf numFmtId="0" fontId="3" fillId="9" borderId="26" xfId="0" applyFont="1" applyFill="1" applyBorder="1" applyAlignment="1">
      <alignment horizontal="left"/>
    </xf>
    <xf numFmtId="2" fontId="3" fillId="9" borderId="27" xfId="0" applyNumberFormat="1" applyFont="1" applyFill="1" applyBorder="1" applyAlignment="1">
      <alignment horizontal="center"/>
    </xf>
    <xf numFmtId="166" fontId="3" fillId="9" borderId="28" xfId="0" applyNumberFormat="1" applyFont="1" applyFill="1" applyBorder="1" applyAlignment="1">
      <alignment horizontal="center"/>
    </xf>
    <xf numFmtId="165" fontId="13" fillId="0" borderId="18" xfId="0" applyNumberFormat="1" applyFont="1" applyBorder="1" applyAlignment="1">
      <alignment horizontal="left" vertical="top" wrapText="1"/>
    </xf>
    <xf numFmtId="2" fontId="0" fillId="0" borderId="9" xfId="0" applyNumberFormat="1" applyFont="1" applyBorder="1" applyAlignment="1">
      <alignment horizontal="center"/>
    </xf>
    <xf numFmtId="0" fontId="7" fillId="9" borderId="36" xfId="0" applyFont="1" applyFill="1" applyBorder="1" applyAlignment="1">
      <alignment horizontal="left"/>
    </xf>
    <xf numFmtId="166" fontId="7" fillId="0" borderId="0" xfId="0" applyNumberFormat="1" applyFont="1" applyAlignment="1">
      <alignment horizontal="center"/>
    </xf>
    <xf numFmtId="0" fontId="16" fillId="24" borderId="15" xfId="0" applyFont="1" applyFill="1" applyBorder="1" applyAlignment="1">
      <alignment horizontal="left"/>
    </xf>
    <xf numFmtId="0" fontId="16" fillId="24" borderId="16" xfId="0" applyFont="1" applyFill="1" applyBorder="1" applyAlignment="1">
      <alignment horizontal="left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70" fontId="13" fillId="0" borderId="22" xfId="0" applyNumberFormat="1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165" fontId="0" fillId="0" borderId="2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vertical="center" wrapText="1"/>
    </xf>
    <xf numFmtId="0" fontId="0" fillId="0" borderId="23" xfId="0" applyFont="1" applyBorder="1" applyAlignment="1">
      <alignment horizontal="center" vertical="top" wrapText="1"/>
    </xf>
    <xf numFmtId="165" fontId="0" fillId="0" borderId="22" xfId="0" applyNumberFormat="1" applyFont="1" applyBorder="1" applyAlignment="1">
      <alignment horizontal="left" vertical="top" wrapText="1"/>
    </xf>
    <xf numFmtId="0" fontId="12" fillId="0" borderId="23" xfId="0" applyFont="1" applyBorder="1" applyAlignment="1">
      <alignment vertical="center"/>
    </xf>
    <xf numFmtId="0" fontId="4" fillId="2" borderId="6" xfId="0" applyFont="1" applyFill="1" applyBorder="1" applyAlignment="1">
      <alignment horizontal="center" wrapText="1"/>
    </xf>
    <xf numFmtId="4" fontId="23" fillId="8" borderId="23" xfId="0" applyNumberFormat="1" applyFont="1" applyFill="1" applyBorder="1" applyAlignment="1">
      <alignment horizontal="center" wrapText="1"/>
    </xf>
    <xf numFmtId="0" fontId="0" fillId="0" borderId="2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2" fontId="7" fillId="0" borderId="23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2" fontId="7" fillId="0" borderId="23" xfId="0" applyNumberFormat="1" applyFont="1" applyBorder="1" applyAlignment="1">
      <alignment horizontal="center" vertical="top" wrapText="1"/>
    </xf>
    <xf numFmtId="166" fontId="3" fillId="24" borderId="23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2" fontId="12" fillId="24" borderId="4" xfId="0" applyNumberFormat="1" applyFont="1" applyFill="1" applyBorder="1" applyAlignment="1">
      <alignment horizontal="right"/>
    </xf>
    <xf numFmtId="2" fontId="12" fillId="24" borderId="23" xfId="0" applyNumberFormat="1" applyFont="1" applyFill="1" applyBorder="1" applyAlignment="1">
      <alignment horizontal="right"/>
    </xf>
    <xf numFmtId="0" fontId="3" fillId="24" borderId="24" xfId="0" applyFont="1" applyFill="1" applyBorder="1" applyAlignment="1">
      <alignment horizontal="left"/>
    </xf>
    <xf numFmtId="0" fontId="3" fillId="24" borderId="25" xfId="0" applyFont="1" applyFill="1" applyBorder="1" applyAlignment="1">
      <alignment horizontal="left"/>
    </xf>
    <xf numFmtId="168" fontId="3" fillId="24" borderId="27" xfId="0" applyNumberFormat="1" applyFont="1" applyFill="1" applyBorder="1" applyAlignment="1">
      <alignment horizontal="center"/>
    </xf>
    <xf numFmtId="168" fontId="3" fillId="24" borderId="28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horizontal="center"/>
    </xf>
    <xf numFmtId="0" fontId="3" fillId="25" borderId="15" xfId="0" applyFont="1" applyFill="1" applyBorder="1" applyAlignment="1">
      <alignment vertical="center"/>
    </xf>
    <xf numFmtId="0" fontId="3" fillId="25" borderId="16" xfId="0" applyFont="1" applyFill="1" applyBorder="1" applyAlignment="1">
      <alignment vertical="center"/>
    </xf>
    <xf numFmtId="0" fontId="7" fillId="25" borderId="16" xfId="0" applyFont="1" applyFill="1" applyBorder="1" applyAlignment="1">
      <alignment vertical="center"/>
    </xf>
    <xf numFmtId="168" fontId="3" fillId="25" borderId="17" xfId="0" applyNumberFormat="1" applyFont="1" applyFill="1" applyBorder="1" applyAlignment="1">
      <alignment horizontal="center"/>
    </xf>
    <xf numFmtId="0" fontId="3" fillId="25" borderId="24" xfId="0" applyFont="1" applyFill="1" applyBorder="1" applyAlignment="1">
      <alignment vertical="center"/>
    </xf>
    <xf numFmtId="0" fontId="3" fillId="25" borderId="25" xfId="0" applyFont="1" applyFill="1" applyBorder="1" applyAlignment="1">
      <alignment vertical="center"/>
    </xf>
    <xf numFmtId="0" fontId="3" fillId="25" borderId="26" xfId="0" applyFont="1" applyFill="1" applyBorder="1" applyAlignment="1">
      <alignment vertical="center"/>
    </xf>
    <xf numFmtId="2" fontId="3" fillId="25" borderId="27" xfId="0" applyNumberFormat="1" applyFont="1" applyFill="1" applyBorder="1" applyAlignment="1">
      <alignment horizontal="center" vertical="center"/>
    </xf>
    <xf numFmtId="2" fontId="3" fillId="25" borderId="28" xfId="0" applyNumberFormat="1" applyFont="1" applyFill="1" applyBorder="1" applyAlignment="1">
      <alignment horizontal="center" vertical="center"/>
    </xf>
    <xf numFmtId="0" fontId="0" fillId="9" borderId="39" xfId="0" applyFont="1" applyFill="1" applyBorder="1" applyAlignment="1">
      <alignment vertical="center"/>
    </xf>
    <xf numFmtId="2" fontId="3" fillId="9" borderId="28" xfId="0" applyNumberFormat="1" applyFont="1" applyFill="1" applyBorder="1" applyAlignment="1">
      <alignment horizontal="center"/>
    </xf>
    <xf numFmtId="0" fontId="16" fillId="26" borderId="29" xfId="0" applyFont="1" applyFill="1" applyBorder="1" applyAlignment="1">
      <alignment horizontal="left"/>
    </xf>
    <xf numFmtId="0" fontId="16" fillId="26" borderId="30" xfId="0" applyFont="1" applyFill="1" applyBorder="1" applyAlignment="1">
      <alignment horizontal="left"/>
    </xf>
    <xf numFmtId="0" fontId="7" fillId="26" borderId="30" xfId="0" applyFont="1" applyFill="1" applyBorder="1" applyAlignment="1">
      <alignment vertical="center"/>
    </xf>
    <xf numFmtId="0" fontId="7" fillId="26" borderId="43" xfId="0" applyFont="1" applyFill="1" applyBorder="1" applyAlignment="1">
      <alignment vertical="center"/>
    </xf>
    <xf numFmtId="168" fontId="3" fillId="26" borderId="31" xfId="0" applyNumberFormat="1" applyFont="1" applyFill="1" applyBorder="1" applyAlignment="1">
      <alignment horizontal="center" vertical="center"/>
    </xf>
    <xf numFmtId="7" fontId="11" fillId="27" borderId="32" xfId="0" applyNumberFormat="1" applyFont="1" applyFill="1" applyBorder="1" applyAlignment="1">
      <alignment horizontal="center" vertical="center"/>
    </xf>
    <xf numFmtId="7" fontId="3" fillId="26" borderId="32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168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right"/>
    </xf>
    <xf numFmtId="3" fontId="0" fillId="10" borderId="4" xfId="0" applyNumberFormat="1" applyFont="1" applyFill="1" applyBorder="1" applyAlignment="1">
      <alignment vertical="center"/>
    </xf>
    <xf numFmtId="0" fontId="7" fillId="20" borderId="4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wrapText="1"/>
    </xf>
    <xf numFmtId="4" fontId="0" fillId="14" borderId="4" xfId="0" applyNumberFormat="1" applyFont="1" applyFill="1" applyBorder="1" applyAlignment="1">
      <alignment wrapText="1"/>
    </xf>
    <xf numFmtId="4" fontId="0" fillId="0" borderId="4" xfId="0" applyNumberFormat="1" applyFont="1" applyBorder="1" applyAlignment="1">
      <alignment wrapText="1"/>
    </xf>
    <xf numFmtId="0" fontId="0" fillId="9" borderId="4" xfId="0" applyFont="1" applyFill="1" applyBorder="1" applyAlignment="1">
      <alignment vertical="center"/>
    </xf>
    <xf numFmtId="0" fontId="0" fillId="9" borderId="4" xfId="0" applyFont="1" applyFill="1" applyBorder="1" applyAlignment="1">
      <alignment horizontal="center" vertical="center"/>
    </xf>
    <xf numFmtId="4" fontId="0" fillId="9" borderId="4" xfId="0" applyNumberFormat="1" applyFont="1" applyFill="1" applyBorder="1" applyAlignment="1">
      <alignment vertical="center"/>
    </xf>
    <xf numFmtId="2" fontId="0" fillId="9" borderId="4" xfId="0" applyNumberFormat="1" applyFont="1" applyFill="1" applyBorder="1" applyAlignment="1">
      <alignment vertical="center"/>
    </xf>
    <xf numFmtId="0" fontId="0" fillId="9" borderId="4" xfId="0" applyFont="1" applyFill="1" applyBorder="1" applyAlignment="1">
      <alignment horizontal="center" wrapText="1"/>
    </xf>
    <xf numFmtId="4" fontId="0" fillId="9" borderId="4" xfId="0" applyNumberFormat="1" applyFont="1" applyFill="1" applyBorder="1" applyAlignment="1">
      <alignment wrapText="1"/>
    </xf>
    <xf numFmtId="0" fontId="0" fillId="9" borderId="4" xfId="0" applyFont="1" applyFill="1" applyBorder="1" applyAlignment="1">
      <alignment wrapText="1"/>
    </xf>
    <xf numFmtId="0" fontId="0" fillId="20" borderId="4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20" borderId="4" xfId="0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wrapText="1"/>
    </xf>
    <xf numFmtId="171" fontId="0" fillId="0" borderId="4" xfId="0" applyNumberFormat="1" applyFont="1" applyBorder="1" applyAlignment="1">
      <alignment horizontal="center" wrapText="1"/>
    </xf>
    <xf numFmtId="172" fontId="0" fillId="0" borderId="4" xfId="0" applyNumberFormat="1" applyFont="1" applyBorder="1" applyAlignment="1">
      <alignment horizontal="center" wrapText="1"/>
    </xf>
    <xf numFmtId="1" fontId="0" fillId="9" borderId="4" xfId="0" applyNumberFormat="1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left" vertical="center"/>
    </xf>
    <xf numFmtId="2" fontId="3" fillId="28" borderId="2" xfId="0" applyNumberFormat="1" applyFont="1" applyFill="1" applyBorder="1" applyAlignment="1">
      <alignment horizontal="center" vertical="center"/>
    </xf>
    <xf numFmtId="2" fontId="3" fillId="28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8" borderId="4" xfId="0" applyNumberFormat="1" applyFont="1" applyFill="1" applyBorder="1" applyAlignment="1">
      <alignment horizontal="center" vertical="center"/>
    </xf>
    <xf numFmtId="4" fontId="3" fillId="28" borderId="4" xfId="0" applyNumberFormat="1" applyFont="1" applyFill="1" applyBorder="1" applyAlignment="1">
      <alignment horizontal="center" wrapText="1"/>
    </xf>
    <xf numFmtId="2" fontId="3" fillId="9" borderId="2" xfId="0" applyNumberFormat="1" applyFont="1" applyFill="1" applyBorder="1" applyAlignment="1">
      <alignment horizontal="center" vertical="center"/>
    </xf>
    <xf numFmtId="4" fontId="3" fillId="9" borderId="3" xfId="0" applyNumberFormat="1" applyFont="1" applyFill="1" applyBorder="1" applyAlignment="1">
      <alignment horizontal="center"/>
    </xf>
    <xf numFmtId="4" fontId="3" fillId="9" borderId="6" xfId="0" applyNumberFormat="1" applyFont="1" applyFill="1" applyBorder="1" applyAlignment="1">
      <alignment horizontal="center"/>
    </xf>
    <xf numFmtId="4" fontId="3" fillId="9" borderId="4" xfId="0" applyNumberFormat="1" applyFont="1" applyFill="1" applyBorder="1" applyAlignment="1">
      <alignment horizontal="center" vertical="center"/>
    </xf>
    <xf numFmtId="4" fontId="12" fillId="9" borderId="4" xfId="0" applyNumberFormat="1" applyFont="1" applyFill="1" applyBorder="1" applyAlignment="1">
      <alignment horizontal="center"/>
    </xf>
    <xf numFmtId="0" fontId="3" fillId="29" borderId="4" xfId="0" applyFont="1" applyFill="1" applyBorder="1" applyAlignment="1">
      <alignment horizontal="left" vertical="center"/>
    </xf>
    <xf numFmtId="4" fontId="3" fillId="29" borderId="4" xfId="0" applyNumberFormat="1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left" vertical="center"/>
    </xf>
    <xf numFmtId="2" fontId="3" fillId="24" borderId="4" xfId="0" applyNumberFormat="1" applyFont="1" applyFill="1" applyBorder="1" applyAlignment="1">
      <alignment horizontal="center" vertical="center"/>
    </xf>
    <xf numFmtId="4" fontId="3" fillId="24" borderId="4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3" fillId="10" borderId="4" xfId="0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3" fillId="21" borderId="3" xfId="0" applyNumberFormat="1" applyFont="1" applyFill="1" applyBorder="1" applyAlignment="1">
      <alignment horizontal="center" vertical="center"/>
    </xf>
    <xf numFmtId="4" fontId="0" fillId="21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4" fontId="27" fillId="2" borderId="4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" fontId="3" fillId="24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left" vertical="center" wrapText="1"/>
    </xf>
    <xf numFmtId="4" fontId="3" fillId="3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/>
    </xf>
    <xf numFmtId="4" fontId="12" fillId="2" borderId="4" xfId="0" applyNumberFormat="1" applyFont="1" applyFill="1" applyBorder="1" applyAlignment="1">
      <alignment horizontal="center" vertical="center"/>
    </xf>
    <xf numFmtId="4" fontId="3" fillId="1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0" fontId="3" fillId="24" borderId="4" xfId="0" applyFont="1" applyFill="1" applyBorder="1" applyAlignment="1">
      <alignment horizontal="left"/>
    </xf>
    <xf numFmtId="4" fontId="12" fillId="24" borderId="4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 vertical="center"/>
    </xf>
    <xf numFmtId="4" fontId="28" fillId="31" borderId="4" xfId="0" applyNumberFormat="1" applyFont="1" applyFill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" fontId="12" fillId="32" borderId="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3" fillId="28" borderId="2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4" fontId="12" fillId="0" borderId="9" xfId="0" applyNumberFormat="1" applyFont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4" fontId="27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left" vertical="center"/>
    </xf>
    <xf numFmtId="4" fontId="12" fillId="0" borderId="10" xfId="0" applyNumberFormat="1" applyFont="1" applyBorder="1" applyAlignment="1">
      <alignment horizontal="center" vertical="center"/>
    </xf>
    <xf numFmtId="2" fontId="27" fillId="2" borderId="10" xfId="0" applyNumberFormat="1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left" vertical="center"/>
    </xf>
    <xf numFmtId="4" fontId="12" fillId="0" borderId="11" xfId="0" applyNumberFormat="1" applyFont="1" applyBorder="1" applyAlignment="1">
      <alignment horizontal="center" vertical="center"/>
    </xf>
    <xf numFmtId="4" fontId="27" fillId="2" borderId="11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left" vertical="center"/>
    </xf>
    <xf numFmtId="4" fontId="12" fillId="10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0" borderId="1" xfId="0" applyFont="1" applyFill="1" applyBorder="1" applyAlignment="1">
      <alignment horizontal="center" wrapText="1"/>
    </xf>
    <xf numFmtId="0" fontId="16" fillId="10" borderId="4" xfId="0" applyFont="1" applyFill="1" applyBorder="1" applyAlignment="1">
      <alignment horizontal="left" vertical="center" wrapText="1"/>
    </xf>
    <xf numFmtId="4" fontId="16" fillId="1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" fontId="0" fillId="9" borderId="4" xfId="0" applyNumberFormat="1" applyFont="1" applyFill="1" applyBorder="1" applyAlignment="1">
      <alignment horizontal="center" wrapText="1"/>
    </xf>
    <xf numFmtId="1" fontId="0" fillId="20" borderId="4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7" fillId="22" borderId="45" xfId="0" applyFont="1" applyFill="1" applyBorder="1" applyAlignment="1">
      <alignment horizontal="left"/>
    </xf>
    <xf numFmtId="0" fontId="7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vertical="center"/>
    </xf>
    <xf numFmtId="0" fontId="0" fillId="22" borderId="46" xfId="0" applyFont="1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0" fillId="0" borderId="47" xfId="0" applyFont="1" applyBorder="1" applyAlignment="1">
      <alignment wrapText="1"/>
    </xf>
    <xf numFmtId="2" fontId="7" fillId="0" borderId="47" xfId="0" applyNumberFormat="1" applyFont="1" applyBorder="1" applyAlignment="1">
      <alignment horizontal="center"/>
    </xf>
    <xf numFmtId="4" fontId="26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7" fillId="7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7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4" fontId="3" fillId="11" borderId="2" xfId="0" applyNumberFormat="1" applyFont="1" applyFill="1" applyBorder="1" applyAlignment="1">
      <alignment horizontal="center" vertical="center"/>
    </xf>
    <xf numFmtId="4" fontId="12" fillId="11" borderId="2" xfId="0" applyNumberFormat="1" applyFont="1" applyFill="1" applyBorder="1" applyAlignment="1">
      <alignment horizontal="center" vertical="center"/>
    </xf>
    <xf numFmtId="4" fontId="12" fillId="11" borderId="7" xfId="0" applyNumberFormat="1" applyFont="1" applyFill="1" applyBorder="1" applyAlignment="1">
      <alignment horizontal="center" vertical="center"/>
    </xf>
    <xf numFmtId="4" fontId="12" fillId="11" borderId="13" xfId="0" applyNumberFormat="1" applyFont="1" applyFill="1" applyBorder="1" applyAlignment="1">
      <alignment horizontal="center" vertical="center"/>
    </xf>
    <xf numFmtId="4" fontId="15" fillId="2" borderId="13" xfId="0" applyNumberFormat="1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wrapText="1"/>
    </xf>
    <xf numFmtId="0" fontId="3" fillId="21" borderId="29" xfId="0" applyFont="1" applyFill="1" applyBorder="1" applyAlignment="1">
      <alignment horizontal="left"/>
    </xf>
    <xf numFmtId="0" fontId="5" fillId="0" borderId="30" xfId="0" applyFont="1" applyBorder="1" applyAlignment="1">
      <alignment wrapText="1"/>
    </xf>
    <xf numFmtId="0" fontId="3" fillId="21" borderId="24" xfId="0" applyFont="1" applyFill="1" applyBorder="1" applyAlignment="1">
      <alignment horizontal="left"/>
    </xf>
    <xf numFmtId="0" fontId="5" fillId="0" borderId="25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3" fillId="22" borderId="24" xfId="0" applyFont="1" applyFill="1" applyBorder="1" applyAlignment="1">
      <alignment horizontal="left"/>
    </xf>
    <xf numFmtId="0" fontId="0" fillId="10" borderId="44" xfId="0" applyFont="1" applyFill="1" applyBorder="1" applyAlignment="1">
      <alignment horizontal="left"/>
    </xf>
    <xf numFmtId="0" fontId="5" fillId="0" borderId="16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165" fontId="13" fillId="0" borderId="2" xfId="0" applyNumberFormat="1" applyFont="1" applyBorder="1" applyAlignment="1">
      <alignment horizontal="left" wrapText="1"/>
    </xf>
    <xf numFmtId="0" fontId="7" fillId="9" borderId="37" xfId="0" applyFont="1" applyFill="1" applyBorder="1" applyAlignment="1">
      <alignment horizontal="center"/>
    </xf>
    <xf numFmtId="0" fontId="5" fillId="0" borderId="26" xfId="0" applyFont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165" fontId="13" fillId="0" borderId="2" xfId="0" applyNumberFormat="1" applyFont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0" fillId="0" borderId="8" xfId="0" applyFont="1" applyBorder="1" applyAlignment="1">
      <alignment horizontal="center" vertical="center"/>
    </xf>
    <xf numFmtId="0" fontId="12" fillId="24" borderId="38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4" borderId="24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2" fillId="0" borderId="38" xfId="0" applyFont="1" applyBorder="1" applyAlignment="1">
      <alignment horizontal="right"/>
    </xf>
    <xf numFmtId="0" fontId="8" fillId="0" borderId="2" xfId="0" applyFont="1" applyBorder="1" applyAlignment="1">
      <alignment horizontal="left" vertical="center"/>
    </xf>
    <xf numFmtId="0" fontId="22" fillId="0" borderId="38" xfId="0" applyFont="1" applyBorder="1" applyAlignment="1">
      <alignment horizontal="right"/>
    </xf>
    <xf numFmtId="0" fontId="0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10" borderId="2" xfId="0" applyFont="1" applyFill="1" applyBorder="1" applyAlignment="1">
      <alignment horizontal="left"/>
    </xf>
    <xf numFmtId="0" fontId="0" fillId="0" borderId="13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2" fontId="0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0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wrapText="1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20" fillId="2" borderId="2" xfId="0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7" fillId="20" borderId="2" xfId="0" applyFont="1" applyFill="1" applyBorder="1" applyAlignment="1">
      <alignment horizontal="center" vertical="center"/>
    </xf>
    <xf numFmtId="0" fontId="7" fillId="20" borderId="9" xfId="0" applyFont="1" applyFill="1" applyBorder="1" applyAlignment="1">
      <alignment horizontal="center" vertical="center" wrapText="1"/>
    </xf>
    <xf numFmtId="0" fontId="0" fillId="20" borderId="2" xfId="0" applyFont="1" applyFill="1" applyBorder="1" applyAlignment="1">
      <alignment horizontal="center" vertical="center" wrapText="1"/>
    </xf>
    <xf numFmtId="0" fontId="0" fillId="20" borderId="7" xfId="0" applyFont="1" applyFill="1" applyBorder="1" applyAlignment="1">
      <alignment horizontal="center" vertical="center"/>
    </xf>
    <xf numFmtId="0" fontId="0" fillId="2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4"/>
  <sheetViews>
    <sheetView workbookViewId="0">
      <pane xSplit="1" ySplit="3" topLeftCell="B110" activePane="bottomRight" state="frozen"/>
      <selection pane="topRight" activeCell="B1" sqref="B1"/>
      <selection pane="bottomLeft" activeCell="A4" sqref="A4"/>
      <selection pane="bottomRight" activeCell="A125" sqref="A125"/>
    </sheetView>
  </sheetViews>
  <sheetFormatPr baseColWidth="10" defaultColWidth="17.33203125" defaultRowHeight="15" customHeight="1"/>
  <cols>
    <col min="1" max="1" width="79.109375" customWidth="1"/>
    <col min="2" max="2" width="15.109375" customWidth="1"/>
    <col min="3" max="14" width="14.33203125" customWidth="1"/>
    <col min="15" max="24" width="9.109375" customWidth="1"/>
  </cols>
  <sheetData>
    <row r="1" spans="1:24" ht="18" customHeight="1">
      <c r="A1" s="1" t="s">
        <v>0</v>
      </c>
      <c r="B1" s="1"/>
      <c r="C1" s="354" t="s">
        <v>1</v>
      </c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>
      <c r="A2" s="3" t="s">
        <v>204</v>
      </c>
      <c r="B2" s="4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>
      <c r="A3" s="5"/>
      <c r="B3" s="8">
        <v>2016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0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11" t="s">
        <v>205</v>
      </c>
      <c r="B4" s="13">
        <f>SUM(C4:N4)</f>
        <v>0</v>
      </c>
      <c r="C4" s="16">
        <f>'encaissement facture N-1'!C28</f>
        <v>0</v>
      </c>
      <c r="D4" s="16">
        <f>'encaissement facture N-1'!D28</f>
        <v>0</v>
      </c>
      <c r="E4" s="16">
        <f>'encaissement facture N-1'!E28</f>
        <v>0</v>
      </c>
      <c r="F4" s="16">
        <f>'encaissement facture N-1'!F28</f>
        <v>0</v>
      </c>
      <c r="G4" s="16">
        <f>'encaissement facture N-1'!G28</f>
        <v>0</v>
      </c>
      <c r="H4" s="16">
        <f>'encaissement facture N-1'!H28</f>
        <v>0</v>
      </c>
      <c r="I4" s="16">
        <f>'encaissement facture N-1'!I28</f>
        <v>0</v>
      </c>
      <c r="J4" s="16">
        <f>'encaissement facture N-1'!J28</f>
        <v>0</v>
      </c>
      <c r="K4" s="16">
        <f>'encaissement facture N-1'!K28</f>
        <v>0</v>
      </c>
      <c r="L4" s="16">
        <f>'encaissement facture N-1'!L28</f>
        <v>0</v>
      </c>
      <c r="M4" s="16">
        <f>'encaissement facture N-1'!M28</f>
        <v>0</v>
      </c>
      <c r="N4" s="16">
        <f>'encaissement facture N-1'!N28</f>
        <v>0</v>
      </c>
      <c r="O4" s="20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>
      <c r="A5" s="11" t="s">
        <v>206</v>
      </c>
      <c r="B5" s="13">
        <f>SUM(C5:N5)</f>
        <v>0</v>
      </c>
      <c r="C5" s="16">
        <f>'encaissement facture N-1'!C29</f>
        <v>0</v>
      </c>
      <c r="D5" s="16">
        <f>'encaissement facture N-1'!D29</f>
        <v>0</v>
      </c>
      <c r="E5" s="16">
        <f>'encaissement facture N-1'!E29</f>
        <v>0</v>
      </c>
      <c r="F5" s="16">
        <f>'encaissement facture N-1'!F29</f>
        <v>0</v>
      </c>
      <c r="G5" s="16">
        <f>'encaissement facture N-1'!G29</f>
        <v>0</v>
      </c>
      <c r="H5" s="16">
        <f>'encaissement facture N-1'!H29</f>
        <v>0</v>
      </c>
      <c r="I5" s="16">
        <f>'encaissement facture N-1'!I29</f>
        <v>0</v>
      </c>
      <c r="J5" s="16">
        <f>'encaissement facture N-1'!J29</f>
        <v>0</v>
      </c>
      <c r="K5" s="16">
        <f>'encaissement facture N-1'!K29</f>
        <v>0</v>
      </c>
      <c r="L5" s="16">
        <f>'encaissement facture N-1'!L29</f>
        <v>0</v>
      </c>
      <c r="M5" s="16">
        <f>'encaissement facture N-1'!M29</f>
        <v>0</v>
      </c>
      <c r="N5" s="16">
        <f>'encaissement facture N-1'!N29</f>
        <v>0</v>
      </c>
      <c r="O5" s="20"/>
      <c r="P5" s="2"/>
      <c r="Q5" s="2"/>
      <c r="R5" s="2"/>
      <c r="S5" s="2"/>
      <c r="T5" s="2"/>
      <c r="U5" s="2"/>
      <c r="V5" s="2"/>
      <c r="W5" s="2"/>
      <c r="X5" s="2"/>
    </row>
    <row r="6" spans="1:24" ht="15" customHeight="1">
      <c r="A6" s="271" t="s">
        <v>207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0"/>
      <c r="P6" s="2"/>
      <c r="Q6" s="2"/>
      <c r="R6" s="2"/>
      <c r="S6" s="2"/>
      <c r="T6" s="2"/>
      <c r="U6" s="2"/>
      <c r="V6" s="2"/>
      <c r="W6" s="2"/>
      <c r="X6" s="2"/>
    </row>
    <row r="7" spans="1:24" ht="15" customHeight="1">
      <c r="A7" s="29">
        <f>'Encaissements factures N'!A6</f>
        <v>0</v>
      </c>
      <c r="B7" s="30">
        <f t="shared" ref="B7:B69" si="0">SUM(C7:N7)</f>
        <v>0</v>
      </c>
      <c r="C7" s="30">
        <f>((((IF(('Encaissements factures N'!L6=1),'Encaissements factures N'!M6,0))+(IF(('Encaissements factures N'!P6=1),'Encaissements factures N'!Q6,0)))+(IF(('Encaissements factures N'!T6=1),'Encaissements factures N'!U6,0)))+(IF(('Encaissements factures N'!X6=1),'Encaissements factures N'!Y6,0)))</f>
        <v>0</v>
      </c>
      <c r="D7" s="30">
        <f>((((IF(('Encaissements factures N'!L6=2),'Encaissements factures N'!M6,0))+(IF(('Encaissements factures N'!P6=2),'Encaissements factures N'!Q6,0)))+(IF(('Encaissements factures N'!T6=2),'Encaissements factures N'!U6,0)))+(IF(('Encaissements factures N'!X6=2),'Encaissements factures N'!Y6,0)))</f>
        <v>0</v>
      </c>
      <c r="E7" s="30">
        <f>((((IF(('Encaissements factures N'!L6=3),'Encaissements factures N'!M6,0))+(IF(('Encaissements factures N'!P6=3),'Encaissements factures N'!Q6,0)))+(IF(('Encaissements factures N'!T6=3),'Encaissements factures N'!U6,0)))+(IF(('Encaissements factures N'!X6=3),'Encaissements factures N'!Y6,0)))</f>
        <v>0</v>
      </c>
      <c r="F7" s="30">
        <f>((((IF(('Encaissements factures N'!L6=4),'Encaissements factures N'!M6,0))+(IF(('Encaissements factures N'!P6=4),'Encaissements factures N'!Q6,0)))+(IF(('Encaissements factures N'!T6=4),'Encaissements factures N'!U6,0)))+(IF(('Encaissements factures N'!X6=4),'Encaissements factures N'!Y6,0)))</f>
        <v>0</v>
      </c>
      <c r="G7" s="30">
        <f>((((IF(('Encaissements factures N'!L6=5),'Encaissements factures N'!M6,0))+(IF(('Encaissements factures N'!P6=5),'Encaissements factures N'!Q6,0)))+(IF(('Encaissements factures N'!T6=5),'Encaissements factures N'!U6,0)))+(IF(('Encaissements factures N'!X6=5),'Encaissements factures N'!Y6,0)))</f>
        <v>0</v>
      </c>
      <c r="H7" s="30">
        <f>((((IF(('Encaissements factures N'!L6=6),'Encaissements factures N'!M6,0))+(IF(('Encaissements factures N'!P6=6),'Encaissements factures N'!Q6,0)))+(IF(('Encaissements factures N'!T6=6),'Encaissements factures N'!U6,0)))+(IF(('Encaissements factures N'!X6=6),'Encaissements factures N'!Y6,0)))</f>
        <v>0</v>
      </c>
      <c r="I7" s="30">
        <f>((((IF(('Encaissements factures N'!L6=7),'Encaissements factures N'!M6,0))+(IF(('Encaissements factures N'!P6=7),'Encaissements factures N'!Q6,0)))+(IF(('Encaissements factures N'!T6=7),'Encaissements factures N'!U6,0)))+(IF(('Encaissements factures N'!X6=7),'Encaissements factures N'!Y6,0)))</f>
        <v>0</v>
      </c>
      <c r="J7" s="30">
        <f>((((IF(('Encaissements factures N'!L6=8),'Encaissements factures N'!M6,0))+(IF(('Encaissements factures N'!P6=8),'Encaissements factures N'!Q6,0)))+(IF(('Encaissements factures N'!T6=8),'Encaissements factures N'!U6,0)))+(IF(('Encaissements factures N'!X6=8),'Encaissements factures N'!Y6,0)))</f>
        <v>0</v>
      </c>
      <c r="K7" s="30">
        <f>((((IF(('Encaissements factures N'!L6=9),'Encaissements factures N'!M6,0))+(IF(('Encaissements factures N'!P6=9),'Encaissements factures N'!Q6,0)))+(IF(('Encaissements factures N'!T6=9),'Encaissements factures N'!U6,0)))+(IF(('Encaissements factures N'!X6=9),'Encaissements factures N'!Y6,0)))</f>
        <v>0</v>
      </c>
      <c r="L7" s="30">
        <f>((((IF(('Encaissements factures N'!L6=10),'Encaissements factures N'!M6,0))+(IF(('Encaissements factures N'!P6=10),'Encaissements factures N'!Q6,0)))+(IF(('Encaissements factures N'!T6=10),'Encaissements factures N'!U6,0)))+(IF(('Encaissements factures N'!X6=10),'Encaissements factures N'!Y6,0)))</f>
        <v>0</v>
      </c>
      <c r="M7" s="30">
        <f>((((IF(('Encaissements factures N'!L6=11),'Encaissements factures N'!M6,0))+(IF(('Encaissements factures N'!P6=11),'Encaissements factures N'!Q6,0)))+(IF(('Encaissements factures N'!T6=11),'Encaissements factures N'!U6,0)))+(IF(('Encaissements factures N'!X6=11),'Encaissements factures N'!Y6,0)))</f>
        <v>0</v>
      </c>
      <c r="N7" s="30">
        <f>((((IF(('Encaissements factures N'!L6=12),'Encaissements factures N'!M6,0))+(IF(('Encaissements factures N'!P6=12),'Encaissements factures N'!Q6,0)))+(IF(('Encaissements factures N'!T6=12),'Encaissements factures N'!U6,0)))+(IF(('Encaissements factures N'!X6=12),'Encaissements factures N'!Y6,0)))</f>
        <v>0</v>
      </c>
      <c r="O7" s="20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>
      <c r="A8" s="29">
        <f>'Encaissements factures N'!A7</f>
        <v>0</v>
      </c>
      <c r="B8" s="30">
        <f t="shared" si="0"/>
        <v>0</v>
      </c>
      <c r="C8" s="30">
        <f>((((IF(('Encaissements factures N'!L7=1),'Encaissements factures N'!M7,0))+(IF(('Encaissements factures N'!P7=1),'Encaissements factures N'!Q7,0)))+(IF(('Encaissements factures N'!T7=1),'Encaissements factures N'!U7,0)))+(IF(('Encaissements factures N'!X7=1),'Encaissements factures N'!Y7,0)))</f>
        <v>0</v>
      </c>
      <c r="D8" s="30">
        <f>((((IF(('Encaissements factures N'!L7=2),'Encaissements factures N'!M7,0))+(IF(('Encaissements factures N'!P7=2),'Encaissements factures N'!Q7,0)))+(IF(('Encaissements factures N'!T7=2),'Encaissements factures N'!U7,0)))+(IF(('Encaissements factures N'!X7=2),'Encaissements factures N'!Y7,0)))</f>
        <v>0</v>
      </c>
      <c r="E8" s="30">
        <f>((((IF(('Encaissements factures N'!L7=3),'Encaissements factures N'!M7,0))+(IF(('Encaissements factures N'!P7=3),'Encaissements factures N'!Q7,0)))+(IF(('Encaissements factures N'!T7=3),'Encaissements factures N'!U7,0)))+(IF(('Encaissements factures N'!X7=3),'Encaissements factures N'!Y7,0)))</f>
        <v>0</v>
      </c>
      <c r="F8" s="30">
        <f>((((IF(('Encaissements factures N'!L7=4),'Encaissements factures N'!M7,0))+(IF(('Encaissements factures N'!P7=4),'Encaissements factures N'!Q7,0)))+(IF(('Encaissements factures N'!T7=4),'Encaissements factures N'!U7,0)))+(IF(('Encaissements factures N'!X7=4),'Encaissements factures N'!Y7,0)))</f>
        <v>0</v>
      </c>
      <c r="G8" s="30">
        <f>((((IF(('Encaissements factures N'!L7=5),'Encaissements factures N'!M7,0))+(IF(('Encaissements factures N'!P7=5),'Encaissements factures N'!Q7,0)))+(IF(('Encaissements factures N'!T7=5),'Encaissements factures N'!U7,0)))+(IF(('Encaissements factures N'!X7=5),'Encaissements factures N'!Y7,0)))</f>
        <v>0</v>
      </c>
      <c r="H8" s="30">
        <f>((((IF(('Encaissements factures N'!L7=6),'Encaissements factures N'!M7,0))+(IF(('Encaissements factures N'!P7=6),'Encaissements factures N'!Q7,0)))+(IF(('Encaissements factures N'!T7=6),'Encaissements factures N'!U7,0)))+(IF(('Encaissements factures N'!X7=6),'Encaissements factures N'!Y7,0)))</f>
        <v>0</v>
      </c>
      <c r="I8" s="30">
        <f>((((IF(('Encaissements factures N'!L7=7),'Encaissements factures N'!M7,0))+(IF(('Encaissements factures N'!P7=7),'Encaissements factures N'!Q7,0)))+(IF(('Encaissements factures N'!T7=7),'Encaissements factures N'!U7,0)))+(IF(('Encaissements factures N'!X7=7),'Encaissements factures N'!Y7,0)))</f>
        <v>0</v>
      </c>
      <c r="J8" s="30">
        <f>((((IF(('Encaissements factures N'!L7=8),'Encaissements factures N'!M7,0))+(IF(('Encaissements factures N'!P7=8),'Encaissements factures N'!Q7,0)))+(IF(('Encaissements factures N'!T7=8),'Encaissements factures N'!U7,0)))+(IF(('Encaissements factures N'!X7=8),'Encaissements factures N'!Y7,0)))</f>
        <v>0</v>
      </c>
      <c r="K8" s="30">
        <f>((((IF(('Encaissements factures N'!L7=9),'Encaissements factures N'!M7,0))+(IF(('Encaissements factures N'!P7=9),'Encaissements factures N'!Q7,0)))+(IF(('Encaissements factures N'!T7=9),'Encaissements factures N'!U7,0)))+(IF(('Encaissements factures N'!X7=9),'Encaissements factures N'!Y7,0)))</f>
        <v>0</v>
      </c>
      <c r="L8" s="30">
        <f>((((IF(('Encaissements factures N'!L7=10),'Encaissements factures N'!M7,0))+(IF(('Encaissements factures N'!P7=10),'Encaissements factures N'!Q7,0)))+(IF(('Encaissements factures N'!T7=10),'Encaissements factures N'!U7,0)))+(IF(('Encaissements factures N'!X7=10),'Encaissements factures N'!Y7,0)))</f>
        <v>0</v>
      </c>
      <c r="M8" s="30">
        <f>((((IF(('Encaissements factures N'!L7=11),'Encaissements factures N'!M7,0))+(IF(('Encaissements factures N'!P7=11),'Encaissements factures N'!Q7,0)))+(IF(('Encaissements factures N'!T7=11),'Encaissements factures N'!U7,0)))+(IF(('Encaissements factures N'!X7=11),'Encaissements factures N'!Y7,0)))</f>
        <v>0</v>
      </c>
      <c r="N8" s="30">
        <f>((((IF(('Encaissements factures N'!L7=12),'Encaissements factures N'!M7,0))+(IF(('Encaissements factures N'!P7=12),'Encaissements factures N'!Q7,0)))+(IF(('Encaissements factures N'!T7=12),'Encaissements factures N'!U7,0)))+(IF(('Encaissements factures N'!X7=12),'Encaissements factures N'!Y7,0)))</f>
        <v>0</v>
      </c>
      <c r="O8" s="10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29">
        <f>'Encaissements factures N'!A8</f>
        <v>0</v>
      </c>
      <c r="B9" s="30">
        <f t="shared" si="0"/>
        <v>0</v>
      </c>
      <c r="C9" s="30">
        <f>((((IF(('Encaissements factures N'!L8=1),'Encaissements factures N'!M8,0))+(IF(('Encaissements factures N'!P8=1),'Encaissements factures N'!Q8,0)))+(IF(('Encaissements factures N'!T8=1),'Encaissements factures N'!U8,0)))+(IF(('Encaissements factures N'!X8=1),'Encaissements factures N'!Y8,0)))</f>
        <v>0</v>
      </c>
      <c r="D9" s="30">
        <f>((((IF(('Encaissements factures N'!L8=2),'Encaissements factures N'!M8,0))+(IF(('Encaissements factures N'!P8=2),'Encaissements factures N'!Q8,0)))+(IF(('Encaissements factures N'!T8=2),'Encaissements factures N'!U8,0)))+(IF(('Encaissements factures N'!X8=2),'Encaissements factures N'!Y8,0)))</f>
        <v>0</v>
      </c>
      <c r="E9" s="30">
        <f>((((IF(('Encaissements factures N'!L8=3),'Encaissements factures N'!M8,0))+(IF(('Encaissements factures N'!P8=3),'Encaissements factures N'!Q8,0)))+(IF(('Encaissements factures N'!T8=3),'Encaissements factures N'!U8,0)))+(IF(('Encaissements factures N'!X8=3),'Encaissements factures N'!Y8,0)))</f>
        <v>0</v>
      </c>
      <c r="F9" s="30">
        <f>((((IF(('Encaissements factures N'!L8=4),'Encaissements factures N'!M8,0))+(IF(('Encaissements factures N'!P8=4),'Encaissements factures N'!Q8,0)))+(IF(('Encaissements factures N'!T8=4),'Encaissements factures N'!U8,0)))+(IF(('Encaissements factures N'!X8=4),'Encaissements factures N'!Y8,0)))</f>
        <v>0</v>
      </c>
      <c r="G9" s="30">
        <f>((((IF(('Encaissements factures N'!L8=5),'Encaissements factures N'!M8,0))+(IF(('Encaissements factures N'!P8=5),'Encaissements factures N'!Q8,0)))+(IF(('Encaissements factures N'!T8=5),'Encaissements factures N'!U8,0)))+(IF(('Encaissements factures N'!X8=5),'Encaissements factures N'!Y8,0)))</f>
        <v>0</v>
      </c>
      <c r="H9" s="30">
        <f>((((IF(('Encaissements factures N'!L8=6),'Encaissements factures N'!M8,0))+(IF(('Encaissements factures N'!P8=6),'Encaissements factures N'!Q8,0)))+(IF(('Encaissements factures N'!T8=6),'Encaissements factures N'!U8,0)))+(IF(('Encaissements factures N'!X8=6),'Encaissements factures N'!Y8,0)))</f>
        <v>0</v>
      </c>
      <c r="I9" s="30">
        <f>((((IF(('Encaissements factures N'!L8=7),'Encaissements factures N'!M8,0))+(IF(('Encaissements factures N'!P8=7),'Encaissements factures N'!Q8,0)))+(IF(('Encaissements factures N'!T8=7),'Encaissements factures N'!U8,0)))+(IF(('Encaissements factures N'!X8=7),'Encaissements factures N'!Y8,0)))</f>
        <v>0</v>
      </c>
      <c r="J9" s="30">
        <f>((((IF(('Encaissements factures N'!L8=8),'Encaissements factures N'!M8,0))+(IF(('Encaissements factures N'!P8=8),'Encaissements factures N'!Q8,0)))+(IF(('Encaissements factures N'!T8=8),'Encaissements factures N'!U8,0)))+(IF(('Encaissements factures N'!X8=8),'Encaissements factures N'!Y8,0)))</f>
        <v>0</v>
      </c>
      <c r="K9" s="30">
        <f>((((IF(('Encaissements factures N'!L8=9),'Encaissements factures N'!M8,0))+(IF(('Encaissements factures N'!P8=9),'Encaissements factures N'!Q8,0)))+(IF(('Encaissements factures N'!T8=9),'Encaissements factures N'!U8,0)))+(IF(('Encaissements factures N'!X8=9),'Encaissements factures N'!Y8,0)))</f>
        <v>0</v>
      </c>
      <c r="L9" s="30">
        <f>((((IF(('Encaissements factures N'!L8=10),'Encaissements factures N'!M8,0))+(IF(('Encaissements factures N'!P8=10),'Encaissements factures N'!Q8,0)))+(IF(('Encaissements factures N'!T8=10),'Encaissements factures N'!U8,0)))+(IF(('Encaissements factures N'!X8=10),'Encaissements factures N'!Y8,0)))</f>
        <v>0</v>
      </c>
      <c r="M9" s="30">
        <f>((((IF(('Encaissements factures N'!L8=11),'Encaissements factures N'!M8,0))+(IF(('Encaissements factures N'!P8=11),'Encaissements factures N'!Q8,0)))+(IF(('Encaissements factures N'!T8=11),'Encaissements factures N'!U8,0)))+(IF(('Encaissements factures N'!X8=11),'Encaissements factures N'!Y8,0)))</f>
        <v>0</v>
      </c>
      <c r="N9" s="30">
        <f>((((IF(('Encaissements factures N'!L8=12),'Encaissements factures N'!M8,0))+(IF(('Encaissements factures N'!P8=12),'Encaissements factures N'!Q8,0)))+(IF(('Encaissements factures N'!T8=12),'Encaissements factures N'!U8,0)))+(IF(('Encaissements factures N'!X8=12),'Encaissements factures N'!Y8,0)))</f>
        <v>0</v>
      </c>
      <c r="O9" s="10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29">
        <f>'Encaissements factures N'!A9</f>
        <v>0</v>
      </c>
      <c r="B10" s="30">
        <f t="shared" si="0"/>
        <v>0</v>
      </c>
      <c r="C10" s="30">
        <f>((((IF(('Encaissements factures N'!L9=1),'Encaissements factures N'!M9,0))+(IF(('Encaissements factures N'!P9=1),'Encaissements factures N'!Q9,0)))+(IF(('Encaissements factures N'!T9=1),'Encaissements factures N'!U9,0)))+(IF(('Encaissements factures N'!X9=1),'Encaissements factures N'!Y9,0)))</f>
        <v>0</v>
      </c>
      <c r="D10" s="30">
        <f>((((IF(('Encaissements factures N'!L9=2),'Encaissements factures N'!M9,0))+(IF(('Encaissements factures N'!P9=2),'Encaissements factures N'!Q9,0)))+(IF(('Encaissements factures N'!T9=2),'Encaissements factures N'!U9,0)))+(IF(('Encaissements factures N'!X9=2),'Encaissements factures N'!Y9,0)))</f>
        <v>0</v>
      </c>
      <c r="E10" s="30">
        <f>((((IF(('Encaissements factures N'!L9=3),'Encaissements factures N'!M9,0))+(IF(('Encaissements factures N'!P9=3),'Encaissements factures N'!Q9,0)))+(IF(('Encaissements factures N'!T9=3),'Encaissements factures N'!U9,0)))+(IF(('Encaissements factures N'!X9=3),'Encaissements factures N'!Y9,0)))</f>
        <v>0</v>
      </c>
      <c r="F10" s="30">
        <f>((((IF(('Encaissements factures N'!L9=4),'Encaissements factures N'!M9,0))+(IF(('Encaissements factures N'!P9=4),'Encaissements factures N'!Q9,0)))+(IF(('Encaissements factures N'!T9=4),'Encaissements factures N'!U9,0)))+(IF(('Encaissements factures N'!X9=4),'Encaissements factures N'!Y9,0)))</f>
        <v>0</v>
      </c>
      <c r="G10" s="30">
        <f>((((IF(('Encaissements factures N'!L9=5),'Encaissements factures N'!M9,0))+(IF(('Encaissements factures N'!P9=5),'Encaissements factures N'!Q9,0)))+(IF(('Encaissements factures N'!T9=5),'Encaissements factures N'!U9,0)))+(IF(('Encaissements factures N'!X9=5),'Encaissements factures N'!Y9,0)))</f>
        <v>0</v>
      </c>
      <c r="H10" s="30">
        <f>((((IF(('Encaissements factures N'!L9=6),'Encaissements factures N'!M9,0))+(IF(('Encaissements factures N'!P9=6),'Encaissements factures N'!Q9,0)))+(IF(('Encaissements factures N'!T9=6),'Encaissements factures N'!U9,0)))+(IF(('Encaissements factures N'!X9=6),'Encaissements factures N'!Y9,0)))</f>
        <v>0</v>
      </c>
      <c r="I10" s="30">
        <f>((((IF(('Encaissements factures N'!L9=7),'Encaissements factures N'!M9,0))+(IF(('Encaissements factures N'!P9=7),'Encaissements factures N'!Q9,0)))+(IF(('Encaissements factures N'!T9=7),'Encaissements factures N'!U9,0)))+(IF(('Encaissements factures N'!X9=7),'Encaissements factures N'!Y9,0)))</f>
        <v>0</v>
      </c>
      <c r="J10" s="30">
        <f>((((IF(('Encaissements factures N'!L9=8),'Encaissements factures N'!M9,0))+(IF(('Encaissements factures N'!P9=8),'Encaissements factures N'!Q9,0)))+(IF(('Encaissements factures N'!T9=8),'Encaissements factures N'!U9,0)))+(IF(('Encaissements factures N'!X9=8),'Encaissements factures N'!Y9,0)))</f>
        <v>0</v>
      </c>
      <c r="K10" s="30">
        <f>((((IF(('Encaissements factures N'!L9=9),'Encaissements factures N'!M9,0))+(IF(('Encaissements factures N'!P9=9),'Encaissements factures N'!Q9,0)))+(IF(('Encaissements factures N'!T9=9),'Encaissements factures N'!U9,0)))+(IF(('Encaissements factures N'!X9=9),'Encaissements factures N'!Y9,0)))</f>
        <v>0</v>
      </c>
      <c r="L10" s="30">
        <f>((((IF(('Encaissements factures N'!L9=10),'Encaissements factures N'!M9,0))+(IF(('Encaissements factures N'!P9=10),'Encaissements factures N'!Q9,0)))+(IF(('Encaissements factures N'!T9=10),'Encaissements factures N'!U9,0)))+(IF(('Encaissements factures N'!X9=10),'Encaissements factures N'!Y9,0)))</f>
        <v>0</v>
      </c>
      <c r="M10" s="30">
        <f>((((IF(('Encaissements factures N'!L9=11),'Encaissements factures N'!M9,0))+(IF(('Encaissements factures N'!P9=11),'Encaissements factures N'!Q9,0)))+(IF(('Encaissements factures N'!T9=11),'Encaissements factures N'!U9,0)))+(IF(('Encaissements factures N'!X9=11),'Encaissements factures N'!Y9,0)))</f>
        <v>0</v>
      </c>
      <c r="N10" s="30">
        <f>((((IF(('Encaissements factures N'!L9=12),'Encaissements factures N'!M9,0))+(IF(('Encaissements factures N'!P9=12),'Encaissements factures N'!Q9,0)))+(IF(('Encaissements factures N'!T9=12),'Encaissements factures N'!U9,0)))+(IF(('Encaissements factures N'!X9=12),'Encaissements factures N'!Y9,0)))</f>
        <v>0</v>
      </c>
      <c r="O10" s="10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>
      <c r="A11" s="29">
        <f>'Encaissements factures N'!A10</f>
        <v>0</v>
      </c>
      <c r="B11" s="30">
        <f t="shared" si="0"/>
        <v>0</v>
      </c>
      <c r="C11" s="30">
        <f>((((IF(('Encaissements factures N'!L10=1),'Encaissements factures N'!M10,0))+(IF(('Encaissements factures N'!P10=1),'Encaissements factures N'!Q10,0)))+(IF(('Encaissements factures N'!T10=1),'Encaissements factures N'!U10,0)))+(IF(('Encaissements factures N'!X10=1),'Encaissements factures N'!Y10,0)))</f>
        <v>0</v>
      </c>
      <c r="D11" s="30">
        <f>((((IF(('Encaissements factures N'!L10=2),'Encaissements factures N'!M10,0))+(IF(('Encaissements factures N'!P10=2),'Encaissements factures N'!Q10,0)))+(IF(('Encaissements factures N'!T10=2),'Encaissements factures N'!U10,0)))+(IF(('Encaissements factures N'!X10=2),'Encaissements factures N'!Y10,0)))</f>
        <v>0</v>
      </c>
      <c r="E11" s="30">
        <f>((((IF(('Encaissements factures N'!L10=3),'Encaissements factures N'!M10,0))+(IF(('Encaissements factures N'!P10=3),'Encaissements factures N'!Q10,0)))+(IF(('Encaissements factures N'!T10=3),'Encaissements factures N'!U10,0)))+(IF(('Encaissements factures N'!X10=3),'Encaissements factures N'!Y10,0)))</f>
        <v>0</v>
      </c>
      <c r="F11" s="30">
        <f>((((IF(('Encaissements factures N'!L10=4),'Encaissements factures N'!M10,0))+(IF(('Encaissements factures N'!P10=4),'Encaissements factures N'!Q10,0)))+(IF(('Encaissements factures N'!T10=4),'Encaissements factures N'!U10,0)))+(IF(('Encaissements factures N'!X10=4),'Encaissements factures N'!Y10,0)))</f>
        <v>0</v>
      </c>
      <c r="G11" s="30">
        <f>((((IF(('Encaissements factures N'!L10=5),'Encaissements factures N'!M10,0))+(IF(('Encaissements factures N'!P10=5),'Encaissements factures N'!Q10,0)))+(IF(('Encaissements factures N'!T10=5),'Encaissements factures N'!U10,0)))+(IF(('Encaissements factures N'!X10=5),'Encaissements factures N'!Y10,0)))</f>
        <v>0</v>
      </c>
      <c r="H11" s="30">
        <f>((((IF(('Encaissements factures N'!L10=6),'Encaissements factures N'!M10,0))+(IF(('Encaissements factures N'!P10=6),'Encaissements factures N'!Q10,0)))+(IF(('Encaissements factures N'!T10=6),'Encaissements factures N'!U10,0)))+(IF(('Encaissements factures N'!X10=6),'Encaissements factures N'!Y10,0)))</f>
        <v>0</v>
      </c>
      <c r="I11" s="30">
        <f>((((IF(('Encaissements factures N'!L10=7),'Encaissements factures N'!M10,0))+(IF(('Encaissements factures N'!P10=7),'Encaissements factures N'!Q10,0)))+(IF(('Encaissements factures N'!T10=7),'Encaissements factures N'!U10,0)))+(IF(('Encaissements factures N'!X10=7),'Encaissements factures N'!Y10,0)))</f>
        <v>0</v>
      </c>
      <c r="J11" s="30">
        <f>((((IF(('Encaissements factures N'!L10=8),'Encaissements factures N'!M10,0))+(IF(('Encaissements factures N'!P10=8),'Encaissements factures N'!Q10,0)))+(IF(('Encaissements factures N'!T10=8),'Encaissements factures N'!U10,0)))+(IF(('Encaissements factures N'!X10=8),'Encaissements factures N'!Y10,0)))</f>
        <v>0</v>
      </c>
      <c r="K11" s="30">
        <f>((((IF(('Encaissements factures N'!L10=9),'Encaissements factures N'!M10,0))+(IF(('Encaissements factures N'!P10=9),'Encaissements factures N'!Q10,0)))+(IF(('Encaissements factures N'!T10=9),'Encaissements factures N'!U10,0)))+(IF(('Encaissements factures N'!X10=9),'Encaissements factures N'!Y10,0)))</f>
        <v>0</v>
      </c>
      <c r="L11" s="30">
        <f>((((IF(('Encaissements factures N'!L10=10),'Encaissements factures N'!M10,0))+(IF(('Encaissements factures N'!P10=10),'Encaissements factures N'!Q10,0)))+(IF(('Encaissements factures N'!T10=10),'Encaissements factures N'!U10,0)))+(IF(('Encaissements factures N'!X10=10),'Encaissements factures N'!Y10,0)))</f>
        <v>0</v>
      </c>
      <c r="M11" s="30">
        <f>((((IF(('Encaissements factures N'!L10=11),'Encaissements factures N'!M10,0))+(IF(('Encaissements factures N'!P10=11),'Encaissements factures N'!Q10,0)))+(IF(('Encaissements factures N'!T10=11),'Encaissements factures N'!U10,0)))+(IF(('Encaissements factures N'!X10=11),'Encaissements factures N'!Y10,0)))</f>
        <v>0</v>
      </c>
      <c r="N11" s="30">
        <f>((((IF(('Encaissements factures N'!L10=12),'Encaissements factures N'!M10,0))+(IF(('Encaissements factures N'!P10=12),'Encaissements factures N'!Q10,0)))+(IF(('Encaissements factures N'!T10=12),'Encaissements factures N'!U10,0)))+(IF(('Encaissements factures N'!X10=12),'Encaissements factures N'!Y10,0)))</f>
        <v>0</v>
      </c>
      <c r="O11" s="10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>
      <c r="A12" s="29">
        <f>'Encaissements factures N'!A11</f>
        <v>0</v>
      </c>
      <c r="B12" s="30">
        <f t="shared" si="0"/>
        <v>0</v>
      </c>
      <c r="C12" s="30">
        <f>((((IF(('Encaissements factures N'!L11=1),'Encaissements factures N'!M11,0))+(IF(('Encaissements factures N'!P11=1),'Encaissements factures N'!Q11,0)))+(IF(('Encaissements factures N'!T11=1),'Encaissements factures N'!U11,0)))+(IF(('Encaissements factures N'!X11=1),'Encaissements factures N'!Y11,0)))</f>
        <v>0</v>
      </c>
      <c r="D12" s="30">
        <f>((((IF(('Encaissements factures N'!L11=2),'Encaissements factures N'!M11,0))+(IF(('Encaissements factures N'!P11=2),'Encaissements factures N'!Q11,0)))+(IF(('Encaissements factures N'!T11=2),'Encaissements factures N'!U11,0)))+(IF(('Encaissements factures N'!X11=2),'Encaissements factures N'!Y11,0)))</f>
        <v>0</v>
      </c>
      <c r="E12" s="30">
        <f>((((IF(('Encaissements factures N'!L11=3),'Encaissements factures N'!M11,0))+(IF(('Encaissements factures N'!P11=3),'Encaissements factures N'!Q11,0)))+(IF(('Encaissements factures N'!T11=3),'Encaissements factures N'!U11,0)))+(IF(('Encaissements factures N'!X11=3),'Encaissements factures N'!Y11,0)))</f>
        <v>0</v>
      </c>
      <c r="F12" s="30">
        <f>((((IF(('Encaissements factures N'!L11=4),'Encaissements factures N'!M11,0))+(IF(('Encaissements factures N'!P11=4),'Encaissements factures N'!Q11,0)))+(IF(('Encaissements factures N'!T11=4),'Encaissements factures N'!U11,0)))+(IF(('Encaissements factures N'!X11=4),'Encaissements factures N'!Y11,0)))</f>
        <v>0</v>
      </c>
      <c r="G12" s="30">
        <f>((((IF(('Encaissements factures N'!L11=5),'Encaissements factures N'!M11,0))+(IF(('Encaissements factures N'!P11=5),'Encaissements factures N'!Q11,0)))+(IF(('Encaissements factures N'!T11=5),'Encaissements factures N'!U11,0)))+(IF(('Encaissements factures N'!X11=5),'Encaissements factures N'!Y11,0)))</f>
        <v>0</v>
      </c>
      <c r="H12" s="30">
        <f>((((IF(('Encaissements factures N'!L11=6),'Encaissements factures N'!M11,0))+(IF(('Encaissements factures N'!P11=6),'Encaissements factures N'!Q11,0)))+(IF(('Encaissements factures N'!T11=6),'Encaissements factures N'!U11,0)))+(IF(('Encaissements factures N'!X11=6),'Encaissements factures N'!Y11,0)))</f>
        <v>0</v>
      </c>
      <c r="I12" s="30">
        <f>((((IF(('Encaissements factures N'!L11=7),'Encaissements factures N'!M11,0))+(IF(('Encaissements factures N'!P11=7),'Encaissements factures N'!Q11,0)))+(IF(('Encaissements factures N'!T11=7),'Encaissements factures N'!U11,0)))+(IF(('Encaissements factures N'!X11=7),'Encaissements factures N'!Y11,0)))</f>
        <v>0</v>
      </c>
      <c r="J12" s="30">
        <f>((((IF(('Encaissements factures N'!L11=8),'Encaissements factures N'!M11,0))+(IF(('Encaissements factures N'!P11=8),'Encaissements factures N'!Q11,0)))+(IF(('Encaissements factures N'!T11=8),'Encaissements factures N'!U11,0)))+(IF(('Encaissements factures N'!X11=8),'Encaissements factures N'!Y11,0)))</f>
        <v>0</v>
      </c>
      <c r="K12" s="30">
        <f>((((IF(('Encaissements factures N'!L11=9),'Encaissements factures N'!M11,0))+(IF(('Encaissements factures N'!P11=9),'Encaissements factures N'!Q11,0)))+(IF(('Encaissements factures N'!T11=9),'Encaissements factures N'!U11,0)))+(IF(('Encaissements factures N'!X11=9),'Encaissements factures N'!Y11,0)))</f>
        <v>0</v>
      </c>
      <c r="L12" s="30">
        <f>((((IF(('Encaissements factures N'!L11=10),'Encaissements factures N'!M11,0))+(IF(('Encaissements factures N'!P11=10),'Encaissements factures N'!Q11,0)))+(IF(('Encaissements factures N'!T11=10),'Encaissements factures N'!U11,0)))+(IF(('Encaissements factures N'!X11=10),'Encaissements factures N'!Y11,0)))</f>
        <v>0</v>
      </c>
      <c r="M12" s="30">
        <f>((((IF(('Encaissements factures N'!L11=11),'Encaissements factures N'!M11,0))+(IF(('Encaissements factures N'!P11=11),'Encaissements factures N'!Q11,0)))+(IF(('Encaissements factures N'!T11=11),'Encaissements factures N'!U11,0)))+(IF(('Encaissements factures N'!X11=11),'Encaissements factures N'!Y11,0)))</f>
        <v>0</v>
      </c>
      <c r="N12" s="30">
        <f>((((IF(('Encaissements factures N'!L11=12),'Encaissements factures N'!M11,0))+(IF(('Encaissements factures N'!P11=12),'Encaissements factures N'!Q11,0)))+(IF(('Encaissements factures N'!T11=12),'Encaissements factures N'!U11,0)))+(IF(('Encaissements factures N'!X11=12),'Encaissements factures N'!Y11,0)))</f>
        <v>0</v>
      </c>
      <c r="O12" s="10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29">
        <f>'Encaissements factures N'!A12</f>
        <v>0</v>
      </c>
      <c r="B13" s="30">
        <f t="shared" si="0"/>
        <v>0</v>
      </c>
      <c r="C13" s="30">
        <f>((((IF(('Encaissements factures N'!L12=1),'Encaissements factures N'!M12,0))+(IF(('Encaissements factures N'!P12=1),'Encaissements factures N'!Q12,0)))+(IF(('Encaissements factures N'!T12=1),'Encaissements factures N'!U12,0)))+(IF(('Encaissements factures N'!X12=1),'Encaissements factures N'!Y12,0)))</f>
        <v>0</v>
      </c>
      <c r="D13" s="30">
        <f>((((IF(('Encaissements factures N'!L12=2),'Encaissements factures N'!M12,0))+(IF(('Encaissements factures N'!P12=2),'Encaissements factures N'!Q12,0)))+(IF(('Encaissements factures N'!T12=2),'Encaissements factures N'!U12,0)))+(IF(('Encaissements factures N'!X12=2),'Encaissements factures N'!Y12,0)))</f>
        <v>0</v>
      </c>
      <c r="E13" s="30">
        <f>((((IF(('Encaissements factures N'!L12=3),'Encaissements factures N'!M12,0))+(IF(('Encaissements factures N'!P12=3),'Encaissements factures N'!Q12,0)))+(IF(('Encaissements factures N'!T12=3),'Encaissements factures N'!U12,0)))+(IF(('Encaissements factures N'!X12=3),'Encaissements factures N'!Y12,0)))</f>
        <v>0</v>
      </c>
      <c r="F13" s="30">
        <f>((((IF(('Encaissements factures N'!L12=4),'Encaissements factures N'!M12,0))+(IF(('Encaissements factures N'!P12=4),'Encaissements factures N'!Q12,0)))+(IF(('Encaissements factures N'!T12=4),'Encaissements factures N'!U12,0)))+(IF(('Encaissements factures N'!X12=4),'Encaissements factures N'!Y12,0)))</f>
        <v>0</v>
      </c>
      <c r="G13" s="30">
        <f>((((IF(('Encaissements factures N'!L12=5),'Encaissements factures N'!M12,0))+(IF(('Encaissements factures N'!P12=5),'Encaissements factures N'!Q12,0)))+(IF(('Encaissements factures N'!T12=5),'Encaissements factures N'!U12,0)))+(IF(('Encaissements factures N'!X12=5),'Encaissements factures N'!Y12,0)))</f>
        <v>0</v>
      </c>
      <c r="H13" s="30">
        <f>((((IF(('Encaissements factures N'!L12=6),'Encaissements factures N'!M12,0))+(IF(('Encaissements factures N'!P12=6),'Encaissements factures N'!Q12,0)))+(IF(('Encaissements factures N'!T12=6),'Encaissements factures N'!U12,0)))+(IF(('Encaissements factures N'!X12=6),'Encaissements factures N'!Y12,0)))</f>
        <v>0</v>
      </c>
      <c r="I13" s="30">
        <f>((((IF(('Encaissements factures N'!L12=7),'Encaissements factures N'!M12,0))+(IF(('Encaissements factures N'!P12=7),'Encaissements factures N'!Q12,0)))+(IF(('Encaissements factures N'!T12=7),'Encaissements factures N'!U12,0)))+(IF(('Encaissements factures N'!X12=7),'Encaissements factures N'!Y12,0)))</f>
        <v>0</v>
      </c>
      <c r="J13" s="30">
        <f>((((IF(('Encaissements factures N'!L12=8),'Encaissements factures N'!M12,0))+(IF(('Encaissements factures N'!P12=8),'Encaissements factures N'!Q12,0)))+(IF(('Encaissements factures N'!T12=8),'Encaissements factures N'!U12,0)))+(IF(('Encaissements factures N'!X12=8),'Encaissements factures N'!Y12,0)))</f>
        <v>0</v>
      </c>
      <c r="K13" s="30">
        <f>((((IF(('Encaissements factures N'!L12=9),'Encaissements factures N'!M12,0))+(IF(('Encaissements factures N'!P12=9),'Encaissements factures N'!Q12,0)))+(IF(('Encaissements factures N'!T12=9),'Encaissements factures N'!U12,0)))+(IF(('Encaissements factures N'!X12=9),'Encaissements factures N'!Y12,0)))</f>
        <v>0</v>
      </c>
      <c r="L13" s="30">
        <f>((((IF(('Encaissements factures N'!L12=10),'Encaissements factures N'!M12,0))+(IF(('Encaissements factures N'!P12=10),'Encaissements factures N'!Q12,0)))+(IF(('Encaissements factures N'!T12=10),'Encaissements factures N'!U12,0)))+(IF(('Encaissements factures N'!X12=10),'Encaissements factures N'!Y12,0)))</f>
        <v>0</v>
      </c>
      <c r="M13" s="30">
        <f>((((IF(('Encaissements factures N'!L12=11),'Encaissements factures N'!M12,0))+(IF(('Encaissements factures N'!P12=11),'Encaissements factures N'!Q12,0)))+(IF(('Encaissements factures N'!T12=11),'Encaissements factures N'!U12,0)))+(IF(('Encaissements factures N'!X12=11),'Encaissements factures N'!Y12,0)))</f>
        <v>0</v>
      </c>
      <c r="N13" s="30">
        <f>((((IF(('Encaissements factures N'!L12=12),'Encaissements factures N'!M12,0))+(IF(('Encaissements factures N'!P12=12),'Encaissements factures N'!Q12,0)))+(IF(('Encaissements factures N'!T12=12),'Encaissements factures N'!U12,0)))+(IF(('Encaissements factures N'!X12=12),'Encaissements factures N'!Y12,0)))</f>
        <v>0</v>
      </c>
      <c r="O13" s="10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29">
        <f>'Encaissements factures N'!A13</f>
        <v>0</v>
      </c>
      <c r="B14" s="30">
        <f t="shared" si="0"/>
        <v>0</v>
      </c>
      <c r="C14" s="30">
        <f>((((IF(('Encaissements factures N'!L13=1),'Encaissements factures N'!M13,0))+(IF(('Encaissements factures N'!P13=1),'Encaissements factures N'!Q13,0)))+(IF(('Encaissements factures N'!T13=1),'Encaissements factures N'!U13,0)))+(IF(('Encaissements factures N'!X13=1),'Encaissements factures N'!Y13,0)))</f>
        <v>0</v>
      </c>
      <c r="D14" s="30">
        <f>((((IF(('Encaissements factures N'!L13=2),'Encaissements factures N'!M13,0))+(IF(('Encaissements factures N'!P13=2),'Encaissements factures N'!Q13,0)))+(IF(('Encaissements factures N'!T13=2),'Encaissements factures N'!U13,0)))+(IF(('Encaissements factures N'!X13=2),'Encaissements factures N'!Y13,0)))</f>
        <v>0</v>
      </c>
      <c r="E14" s="30">
        <f>((((IF(('Encaissements factures N'!L13=3),'Encaissements factures N'!M13,0))+(IF(('Encaissements factures N'!P13=3),'Encaissements factures N'!Q13,0)))+(IF(('Encaissements factures N'!T13=3),'Encaissements factures N'!U13,0)))+(IF(('Encaissements factures N'!X13=3),'Encaissements factures N'!Y13,0)))</f>
        <v>0</v>
      </c>
      <c r="F14" s="30">
        <f>((((IF(('Encaissements factures N'!L13=4),'Encaissements factures N'!M13,0))+(IF(('Encaissements factures N'!P13=4),'Encaissements factures N'!Q13,0)))+(IF(('Encaissements factures N'!T13=4),'Encaissements factures N'!U13,0)))+(IF(('Encaissements factures N'!X13=4),'Encaissements factures N'!Y13,0)))</f>
        <v>0</v>
      </c>
      <c r="G14" s="30">
        <f>((((IF(('Encaissements factures N'!L13=5),'Encaissements factures N'!M13,0))+(IF(('Encaissements factures N'!P13=5),'Encaissements factures N'!Q13,0)))+(IF(('Encaissements factures N'!T13=5),'Encaissements factures N'!U13,0)))+(IF(('Encaissements factures N'!X13=5),'Encaissements factures N'!Y13,0)))</f>
        <v>0</v>
      </c>
      <c r="H14" s="30">
        <f>((((IF(('Encaissements factures N'!L13=6),'Encaissements factures N'!M13,0))+(IF(('Encaissements factures N'!P13=6),'Encaissements factures N'!Q13,0)))+(IF(('Encaissements factures N'!T13=6),'Encaissements factures N'!U13,0)))+(IF(('Encaissements factures N'!X13=6),'Encaissements factures N'!Y13,0)))</f>
        <v>0</v>
      </c>
      <c r="I14" s="30">
        <f>((((IF(('Encaissements factures N'!L13=7),'Encaissements factures N'!M13,0))+(IF(('Encaissements factures N'!P13=7),'Encaissements factures N'!Q13,0)))+(IF(('Encaissements factures N'!T13=7),'Encaissements factures N'!U13,0)))+(IF(('Encaissements factures N'!X13=7),'Encaissements factures N'!Y13,0)))</f>
        <v>0</v>
      </c>
      <c r="J14" s="30">
        <f>((((IF(('Encaissements factures N'!L13=8),'Encaissements factures N'!M13,0))+(IF(('Encaissements factures N'!P13=8),'Encaissements factures N'!Q13,0)))+(IF(('Encaissements factures N'!T13=8),'Encaissements factures N'!U13,0)))+(IF(('Encaissements factures N'!X13=8),'Encaissements factures N'!Y13,0)))</f>
        <v>0</v>
      </c>
      <c r="K14" s="30">
        <f>((((IF(('Encaissements factures N'!L13=9),'Encaissements factures N'!M13,0))+(IF(('Encaissements factures N'!P13=9),'Encaissements factures N'!Q13,0)))+(IF(('Encaissements factures N'!T13=9),'Encaissements factures N'!U13,0)))+(IF(('Encaissements factures N'!X13=9),'Encaissements factures N'!Y13,0)))</f>
        <v>0</v>
      </c>
      <c r="L14" s="30">
        <f>((((IF(('Encaissements factures N'!L13=10),'Encaissements factures N'!M13,0))+(IF(('Encaissements factures N'!P13=10),'Encaissements factures N'!Q13,0)))+(IF(('Encaissements factures N'!T13=10),'Encaissements factures N'!U13,0)))+(IF(('Encaissements factures N'!X13=10),'Encaissements factures N'!Y13,0)))</f>
        <v>0</v>
      </c>
      <c r="M14" s="30">
        <f>((((IF(('Encaissements factures N'!L13=11),'Encaissements factures N'!M13,0))+(IF(('Encaissements factures N'!P13=11),'Encaissements factures N'!Q13,0)))+(IF(('Encaissements factures N'!T13=11),'Encaissements factures N'!U13,0)))+(IF(('Encaissements factures N'!X13=11),'Encaissements factures N'!Y13,0)))</f>
        <v>0</v>
      </c>
      <c r="N14" s="30">
        <f>((((IF(('Encaissements factures N'!L13=12),'Encaissements factures N'!M13,0))+(IF(('Encaissements factures N'!P13=12),'Encaissements factures N'!Q13,0)))+(IF(('Encaissements factures N'!T13=12),'Encaissements factures N'!U13,0)))+(IF(('Encaissements factures N'!X13=12),'Encaissements factures N'!Y13,0)))</f>
        <v>0</v>
      </c>
      <c r="O14" s="10"/>
      <c r="P14" s="2"/>
      <c r="Q14" s="2"/>
      <c r="R14" s="2"/>
      <c r="S14" s="2"/>
      <c r="T14" s="2"/>
      <c r="U14" s="2"/>
      <c r="V14" s="2"/>
      <c r="W14" s="2"/>
      <c r="X14" s="2"/>
    </row>
    <row r="15" spans="1:24" ht="15" customHeight="1">
      <c r="A15" s="29">
        <f>'Encaissements factures N'!A14</f>
        <v>0</v>
      </c>
      <c r="B15" s="30">
        <f t="shared" si="0"/>
        <v>0</v>
      </c>
      <c r="C15" s="30">
        <f>((((IF(('Encaissements factures N'!L14=1),'Encaissements factures N'!M14,0))+(IF(('Encaissements factures N'!P14=1),'Encaissements factures N'!Q14,0)))+(IF(('Encaissements factures N'!T14=1),'Encaissements factures N'!U14,0)))+(IF(('Encaissements factures N'!X14=1),'Encaissements factures N'!Y14,0)))</f>
        <v>0</v>
      </c>
      <c r="D15" s="30">
        <f>((((IF(('Encaissements factures N'!L14=2),'Encaissements factures N'!M14,0))+(IF(('Encaissements factures N'!P14=2),'Encaissements factures N'!Q14,0)))+(IF(('Encaissements factures N'!T14=2),'Encaissements factures N'!U14,0)))+(IF(('Encaissements factures N'!X14=2),'Encaissements factures N'!Y14,0)))</f>
        <v>0</v>
      </c>
      <c r="E15" s="30">
        <f>((((IF(('Encaissements factures N'!L14=3),'Encaissements factures N'!M14,0))+(IF(('Encaissements factures N'!P14=3),'Encaissements factures N'!Q14,0)))+(IF(('Encaissements factures N'!T14=3),'Encaissements factures N'!U14,0)))+(IF(('Encaissements factures N'!X14=3),'Encaissements factures N'!Y14,0)))</f>
        <v>0</v>
      </c>
      <c r="F15" s="30">
        <f>((((IF(('Encaissements factures N'!L14=4),'Encaissements factures N'!M14,0))+(IF(('Encaissements factures N'!P14=4),'Encaissements factures N'!Q14,0)))+(IF(('Encaissements factures N'!T14=4),'Encaissements factures N'!U14,0)))+(IF(('Encaissements factures N'!X14=4),'Encaissements factures N'!Y14,0)))</f>
        <v>0</v>
      </c>
      <c r="G15" s="30">
        <f>((((IF(('Encaissements factures N'!L14=5),'Encaissements factures N'!M14,0))+(IF(('Encaissements factures N'!P14=5),'Encaissements factures N'!Q14,0)))+(IF(('Encaissements factures N'!T14=5),'Encaissements factures N'!U14,0)))+(IF(('Encaissements factures N'!X14=5),'Encaissements factures N'!Y14,0)))</f>
        <v>0</v>
      </c>
      <c r="H15" s="30">
        <f>((((IF(('Encaissements factures N'!L14=6),'Encaissements factures N'!M14,0))+(IF(('Encaissements factures N'!P14=6),'Encaissements factures N'!Q14,0)))+(IF(('Encaissements factures N'!T14=6),'Encaissements factures N'!U14,0)))+(IF(('Encaissements factures N'!X14=6),'Encaissements factures N'!Y14,0)))</f>
        <v>0</v>
      </c>
      <c r="I15" s="30">
        <f>((((IF(('Encaissements factures N'!L14=7),'Encaissements factures N'!M14,0))+(IF(('Encaissements factures N'!P14=7),'Encaissements factures N'!Q14,0)))+(IF(('Encaissements factures N'!T14=7),'Encaissements factures N'!U14,0)))+(IF(('Encaissements factures N'!X14=7),'Encaissements factures N'!Y14,0)))</f>
        <v>0</v>
      </c>
      <c r="J15" s="30">
        <f>((((IF(('Encaissements factures N'!L14=8),'Encaissements factures N'!M14,0))+(IF(('Encaissements factures N'!P14=8),'Encaissements factures N'!Q14,0)))+(IF(('Encaissements factures N'!T14=8),'Encaissements factures N'!U14,0)))+(IF(('Encaissements factures N'!X14=8),'Encaissements factures N'!Y14,0)))</f>
        <v>0</v>
      </c>
      <c r="K15" s="30">
        <f>((((IF(('Encaissements factures N'!L14=9),'Encaissements factures N'!M14,0))+(IF(('Encaissements factures N'!P14=9),'Encaissements factures N'!Q14,0)))+(IF(('Encaissements factures N'!T14=9),'Encaissements factures N'!U14,0)))+(IF(('Encaissements factures N'!X14=9),'Encaissements factures N'!Y14,0)))</f>
        <v>0</v>
      </c>
      <c r="L15" s="30">
        <f>((((IF(('Encaissements factures N'!L14=10),'Encaissements factures N'!M14,0))+(IF(('Encaissements factures N'!P14=10),'Encaissements factures N'!Q14,0)))+(IF(('Encaissements factures N'!T14=10),'Encaissements factures N'!U14,0)))+(IF(('Encaissements factures N'!X14=10),'Encaissements factures N'!Y14,0)))</f>
        <v>0</v>
      </c>
      <c r="M15" s="30">
        <f>((((IF(('Encaissements factures N'!L14=11),'Encaissements factures N'!M14,0))+(IF(('Encaissements factures N'!P14=11),'Encaissements factures N'!Q14,0)))+(IF(('Encaissements factures N'!T14=11),'Encaissements factures N'!U14,0)))+(IF(('Encaissements factures N'!X14=11),'Encaissements factures N'!Y14,0)))</f>
        <v>0</v>
      </c>
      <c r="N15" s="30">
        <f>((((IF(('Encaissements factures N'!L14=12),'Encaissements factures N'!M14,0))+(IF(('Encaissements factures N'!P14=12),'Encaissements factures N'!Q14,0)))+(IF(('Encaissements factures N'!T14=12),'Encaissements factures N'!U14,0)))+(IF(('Encaissements factures N'!X14=12),'Encaissements factures N'!Y14,0)))</f>
        <v>0</v>
      </c>
      <c r="O15" s="10"/>
      <c r="P15" s="2"/>
      <c r="Q15" s="2"/>
      <c r="R15" s="2"/>
      <c r="S15" s="2"/>
      <c r="T15" s="2"/>
      <c r="U15" s="2"/>
      <c r="V15" s="2"/>
      <c r="W15" s="2"/>
      <c r="X15" s="2"/>
    </row>
    <row r="16" spans="1:24" ht="15" customHeight="1">
      <c r="A16" s="29">
        <f>'Encaissements factures N'!A15</f>
        <v>0</v>
      </c>
      <c r="B16" s="30">
        <f t="shared" si="0"/>
        <v>0</v>
      </c>
      <c r="C16" s="30">
        <f>((((IF(('Encaissements factures N'!L15=1),'Encaissements factures N'!M15,0))+(IF(('Encaissements factures N'!P15=1),'Encaissements factures N'!Q15,0)))+(IF(('Encaissements factures N'!T15=1),'Encaissements factures N'!U15,0)))+(IF(('Encaissements factures N'!X15=1),'Encaissements factures N'!Y15,0)))</f>
        <v>0</v>
      </c>
      <c r="D16" s="30">
        <f>((((IF(('Encaissements factures N'!L15=2),'Encaissements factures N'!M15,0))+(IF(('Encaissements factures N'!P15=2),'Encaissements factures N'!Q15,0)))+(IF(('Encaissements factures N'!T15=2),'Encaissements factures N'!U15,0)))+(IF(('Encaissements factures N'!X15=2),'Encaissements factures N'!Y15,0)))</f>
        <v>0</v>
      </c>
      <c r="E16" s="30">
        <f>((((IF(('Encaissements factures N'!L15=3),'Encaissements factures N'!M15,0))+(IF(('Encaissements factures N'!P15=3),'Encaissements factures N'!Q15,0)))+(IF(('Encaissements factures N'!T15=3),'Encaissements factures N'!U15,0)))+(IF(('Encaissements factures N'!X15=3),'Encaissements factures N'!Y15,0)))</f>
        <v>0</v>
      </c>
      <c r="F16" s="30">
        <f>((((IF(('Encaissements factures N'!L15=4),'Encaissements factures N'!M15,0))+(IF(('Encaissements factures N'!P15=4),'Encaissements factures N'!Q15,0)))+(IF(('Encaissements factures N'!T15=4),'Encaissements factures N'!U15,0)))+(IF(('Encaissements factures N'!X15=4),'Encaissements factures N'!Y15,0)))</f>
        <v>0</v>
      </c>
      <c r="G16" s="30">
        <f>((((IF(('Encaissements factures N'!L15=5),'Encaissements factures N'!M15,0))+(IF(('Encaissements factures N'!P15=5),'Encaissements factures N'!Q15,0)))+(IF(('Encaissements factures N'!T15=5),'Encaissements factures N'!U15,0)))+(IF(('Encaissements factures N'!X15=5),'Encaissements factures N'!Y15,0)))</f>
        <v>0</v>
      </c>
      <c r="H16" s="30">
        <f>((((IF(('Encaissements factures N'!L15=6),'Encaissements factures N'!M15,0))+(IF(('Encaissements factures N'!P15=6),'Encaissements factures N'!Q15,0)))+(IF(('Encaissements factures N'!T15=6),'Encaissements factures N'!U15,0)))+(IF(('Encaissements factures N'!X15=6),'Encaissements factures N'!Y15,0)))</f>
        <v>0</v>
      </c>
      <c r="I16" s="30">
        <f>((((IF(('Encaissements factures N'!L15=7),'Encaissements factures N'!M15,0))+(IF(('Encaissements factures N'!P15=7),'Encaissements factures N'!Q15,0)))+(IF(('Encaissements factures N'!T15=7),'Encaissements factures N'!U15,0)))+(IF(('Encaissements factures N'!X15=7),'Encaissements factures N'!Y15,0)))</f>
        <v>0</v>
      </c>
      <c r="J16" s="30">
        <f>((((IF(('Encaissements factures N'!L15=8),'Encaissements factures N'!M15,0))+(IF(('Encaissements factures N'!P15=8),'Encaissements factures N'!Q15,0)))+(IF(('Encaissements factures N'!T15=8),'Encaissements factures N'!U15,0)))+(IF(('Encaissements factures N'!X15=8),'Encaissements factures N'!Y15,0)))</f>
        <v>0</v>
      </c>
      <c r="K16" s="30">
        <f>((((IF(('Encaissements factures N'!L15=9),'Encaissements factures N'!M15,0))+(IF(('Encaissements factures N'!P15=9),'Encaissements factures N'!Q15,0)))+(IF(('Encaissements factures N'!T15=9),'Encaissements factures N'!U15,0)))+(IF(('Encaissements factures N'!X15=9),'Encaissements factures N'!Y15,0)))</f>
        <v>0</v>
      </c>
      <c r="L16" s="30">
        <f>((((IF(('Encaissements factures N'!L15=10),'Encaissements factures N'!M15,0))+(IF(('Encaissements factures N'!P15=10),'Encaissements factures N'!Q15,0)))+(IF(('Encaissements factures N'!T15=10),'Encaissements factures N'!U15,0)))+(IF(('Encaissements factures N'!X15=10),'Encaissements factures N'!Y15,0)))</f>
        <v>0</v>
      </c>
      <c r="M16" s="30">
        <f>((((IF(('Encaissements factures N'!L15=11),'Encaissements factures N'!M15,0))+(IF(('Encaissements factures N'!P15=11),'Encaissements factures N'!Q15,0)))+(IF(('Encaissements factures N'!T15=11),'Encaissements factures N'!U15,0)))+(IF(('Encaissements factures N'!X15=11),'Encaissements factures N'!Y15,0)))</f>
        <v>0</v>
      </c>
      <c r="N16" s="30">
        <f>((((IF(('Encaissements factures N'!L15=12),'Encaissements factures N'!M15,0))+(IF(('Encaissements factures N'!P15=12),'Encaissements factures N'!Q15,0)))+(IF(('Encaissements factures N'!T15=12),'Encaissements factures N'!U15,0)))+(IF(('Encaissements factures N'!X15=12),'Encaissements factures N'!Y15,0)))</f>
        <v>0</v>
      </c>
      <c r="O16" s="10"/>
      <c r="P16" s="2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29">
        <f>'Encaissements factures N'!A16</f>
        <v>0</v>
      </c>
      <c r="B17" s="30">
        <f t="shared" si="0"/>
        <v>0</v>
      </c>
      <c r="C17" s="30">
        <f>((((IF(('Encaissements factures N'!L16=1),'Encaissements factures N'!M16,0))+(IF(('Encaissements factures N'!P16=1),'Encaissements factures N'!Q16,0)))+(IF(('Encaissements factures N'!T16=1),'Encaissements factures N'!U16,0)))+(IF(('Encaissements factures N'!X16=1),'Encaissements factures N'!Y16,0)))</f>
        <v>0</v>
      </c>
      <c r="D17" s="30">
        <f>((((IF(('Encaissements factures N'!L16=2),'Encaissements factures N'!M16,0))+(IF(('Encaissements factures N'!P16=2),'Encaissements factures N'!Q16,0)))+(IF(('Encaissements factures N'!T16=2),'Encaissements factures N'!U16,0)))+(IF(('Encaissements factures N'!X16=2),'Encaissements factures N'!Y16,0)))</f>
        <v>0</v>
      </c>
      <c r="E17" s="30">
        <f>((((IF(('Encaissements factures N'!L16=3),'Encaissements factures N'!M16,0))+(IF(('Encaissements factures N'!P16=3),'Encaissements factures N'!Q16,0)))+(IF(('Encaissements factures N'!T16=3),'Encaissements factures N'!U16,0)))+(IF(('Encaissements factures N'!X16=3),'Encaissements factures N'!Y16,0)))</f>
        <v>0</v>
      </c>
      <c r="F17" s="30">
        <f>((((IF(('Encaissements factures N'!L16=4),'Encaissements factures N'!M16,0))+(IF(('Encaissements factures N'!P16=4),'Encaissements factures N'!Q16,0)))+(IF(('Encaissements factures N'!T16=4),'Encaissements factures N'!U16,0)))+(IF(('Encaissements factures N'!X16=4),'Encaissements factures N'!Y16,0)))</f>
        <v>0</v>
      </c>
      <c r="G17" s="30">
        <f>((((IF(('Encaissements factures N'!L16=5),'Encaissements factures N'!M16,0))+(IF(('Encaissements factures N'!P16=5),'Encaissements factures N'!Q16,0)))+(IF(('Encaissements factures N'!T16=5),'Encaissements factures N'!U16,0)))+(IF(('Encaissements factures N'!X16=5),'Encaissements factures N'!Y16,0)))</f>
        <v>0</v>
      </c>
      <c r="H17" s="30">
        <f>((((IF(('Encaissements factures N'!L16=6),'Encaissements factures N'!M16,0))+(IF(('Encaissements factures N'!P16=6),'Encaissements factures N'!Q16,0)))+(IF(('Encaissements factures N'!T16=6),'Encaissements factures N'!U16,0)))+(IF(('Encaissements factures N'!X16=6),'Encaissements factures N'!Y16,0)))</f>
        <v>0</v>
      </c>
      <c r="I17" s="30">
        <f>((((IF(('Encaissements factures N'!L16=7),'Encaissements factures N'!M16,0))+(IF(('Encaissements factures N'!P16=7),'Encaissements factures N'!Q16,0)))+(IF(('Encaissements factures N'!T16=7),'Encaissements factures N'!U16,0)))+(IF(('Encaissements factures N'!X16=7),'Encaissements factures N'!Y16,0)))</f>
        <v>0</v>
      </c>
      <c r="J17" s="30">
        <f>((((IF(('Encaissements factures N'!L16=8),'Encaissements factures N'!M16,0))+(IF(('Encaissements factures N'!P16=8),'Encaissements factures N'!Q16,0)))+(IF(('Encaissements factures N'!T16=8),'Encaissements factures N'!U16,0)))+(IF(('Encaissements factures N'!X16=8),'Encaissements factures N'!Y16,0)))</f>
        <v>0</v>
      </c>
      <c r="K17" s="30">
        <f>((((IF(('Encaissements factures N'!L16=9),'Encaissements factures N'!M16,0))+(IF(('Encaissements factures N'!P16=9),'Encaissements factures N'!Q16,0)))+(IF(('Encaissements factures N'!T16=9),'Encaissements factures N'!U16,0)))+(IF(('Encaissements factures N'!X16=9),'Encaissements factures N'!Y16,0)))</f>
        <v>0</v>
      </c>
      <c r="L17" s="30">
        <f>((((IF(('Encaissements factures N'!L16=10),'Encaissements factures N'!M16,0))+(IF(('Encaissements factures N'!P16=10),'Encaissements factures N'!Q16,0)))+(IF(('Encaissements factures N'!T16=10),'Encaissements factures N'!U16,0)))+(IF(('Encaissements factures N'!X16=10),'Encaissements factures N'!Y16,0)))</f>
        <v>0</v>
      </c>
      <c r="M17" s="30">
        <f>((((IF(('Encaissements factures N'!L16=11),'Encaissements factures N'!M16,0))+(IF(('Encaissements factures N'!P16=11),'Encaissements factures N'!Q16,0)))+(IF(('Encaissements factures N'!T16=11),'Encaissements factures N'!U16,0)))+(IF(('Encaissements factures N'!X16=11),'Encaissements factures N'!Y16,0)))</f>
        <v>0</v>
      </c>
      <c r="N17" s="30">
        <f>((((IF(('Encaissements factures N'!L16=12),'Encaissements factures N'!M16,0))+(IF(('Encaissements factures N'!P16=12),'Encaissements factures N'!Q16,0)))+(IF(('Encaissements factures N'!T16=12),'Encaissements factures N'!U16,0)))+(IF(('Encaissements factures N'!X16=12),'Encaissements factures N'!Y16,0)))</f>
        <v>0</v>
      </c>
      <c r="O17" s="10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29">
        <f>'Encaissements factures N'!A17</f>
        <v>0</v>
      </c>
      <c r="B18" s="30">
        <f t="shared" si="0"/>
        <v>0</v>
      </c>
      <c r="C18" s="30">
        <f>((((IF(('Encaissements factures N'!L17=1),'Encaissements factures N'!M17,0))+(IF(('Encaissements factures N'!P17=1),'Encaissements factures N'!Q17,0)))+(IF(('Encaissements factures N'!T17=1),'Encaissements factures N'!U17,0)))+(IF(('Encaissements factures N'!X17=1),'Encaissements factures N'!Y17,0)))</f>
        <v>0</v>
      </c>
      <c r="D18" s="30">
        <f>((((IF(('Encaissements factures N'!L17=2),'Encaissements factures N'!M17,0))+(IF(('Encaissements factures N'!P17=2),'Encaissements factures N'!Q17,0)))+(IF(('Encaissements factures N'!T17=2),'Encaissements factures N'!U17,0)))+(IF(('Encaissements factures N'!X17=2),'Encaissements factures N'!Y17,0)))</f>
        <v>0</v>
      </c>
      <c r="E18" s="30">
        <f>((((IF(('Encaissements factures N'!L17=3),'Encaissements factures N'!M17,0))+(IF(('Encaissements factures N'!P17=3),'Encaissements factures N'!Q17,0)))+(IF(('Encaissements factures N'!T17=3),'Encaissements factures N'!U17,0)))+(IF(('Encaissements factures N'!X17=3),'Encaissements factures N'!Y17,0)))</f>
        <v>0</v>
      </c>
      <c r="F18" s="30">
        <f>((((IF(('Encaissements factures N'!L17=4),'Encaissements factures N'!M17,0))+(IF(('Encaissements factures N'!P17=4),'Encaissements factures N'!Q17,0)))+(IF(('Encaissements factures N'!T17=4),'Encaissements factures N'!U17,0)))+(IF(('Encaissements factures N'!X17=4),'Encaissements factures N'!Y17,0)))</f>
        <v>0</v>
      </c>
      <c r="G18" s="30">
        <f>((((IF(('Encaissements factures N'!L17=5),'Encaissements factures N'!M17,0))+(IF(('Encaissements factures N'!P17=5),'Encaissements factures N'!Q17,0)))+(IF(('Encaissements factures N'!T17=5),'Encaissements factures N'!U17,0)))+(IF(('Encaissements factures N'!X17=5),'Encaissements factures N'!Y17,0)))</f>
        <v>0</v>
      </c>
      <c r="H18" s="30">
        <f>((((IF(('Encaissements factures N'!L17=6),'Encaissements factures N'!M17,0))+(IF(('Encaissements factures N'!P17=6),'Encaissements factures N'!Q17,0)))+(IF(('Encaissements factures N'!T17=6),'Encaissements factures N'!U17,0)))+(IF(('Encaissements factures N'!X17=6),'Encaissements factures N'!Y17,0)))</f>
        <v>0</v>
      </c>
      <c r="I18" s="30">
        <f>((((IF(('Encaissements factures N'!L17=7),'Encaissements factures N'!M17,0))+(IF(('Encaissements factures N'!P17=7),'Encaissements factures N'!Q17,0)))+(IF(('Encaissements factures N'!T17=7),'Encaissements factures N'!U17,0)))+(IF(('Encaissements factures N'!X17=7),'Encaissements factures N'!Y17,0)))</f>
        <v>0</v>
      </c>
      <c r="J18" s="30">
        <f>((((IF(('Encaissements factures N'!L17=8),'Encaissements factures N'!M17,0))+(IF(('Encaissements factures N'!P17=8),'Encaissements factures N'!Q17,0)))+(IF(('Encaissements factures N'!T17=8),'Encaissements factures N'!U17,0)))+(IF(('Encaissements factures N'!X17=8),'Encaissements factures N'!Y17,0)))</f>
        <v>0</v>
      </c>
      <c r="K18" s="30">
        <f>((((IF(('Encaissements factures N'!L17=9),'Encaissements factures N'!M17,0))+(IF(('Encaissements factures N'!P17=9),'Encaissements factures N'!Q17,0)))+(IF(('Encaissements factures N'!T17=9),'Encaissements factures N'!U17,0)))+(IF(('Encaissements factures N'!X17=9),'Encaissements factures N'!Y17,0)))</f>
        <v>0</v>
      </c>
      <c r="L18" s="30">
        <f>((((IF(('Encaissements factures N'!L17=10),'Encaissements factures N'!M17,0))+(IF(('Encaissements factures N'!P17=10),'Encaissements factures N'!Q17,0)))+(IF(('Encaissements factures N'!T17=10),'Encaissements factures N'!U17,0)))+(IF(('Encaissements factures N'!X17=10),'Encaissements factures N'!Y17,0)))</f>
        <v>0</v>
      </c>
      <c r="M18" s="30">
        <f>((((IF(('Encaissements factures N'!L17=11),'Encaissements factures N'!M17,0))+(IF(('Encaissements factures N'!P17=11),'Encaissements factures N'!Q17,0)))+(IF(('Encaissements factures N'!T17=11),'Encaissements factures N'!U17,0)))+(IF(('Encaissements factures N'!X17=11),'Encaissements factures N'!Y17,0)))</f>
        <v>0</v>
      </c>
      <c r="N18" s="30">
        <f>((((IF(('Encaissements factures N'!L17=12),'Encaissements factures N'!M17,0))+(IF(('Encaissements factures N'!P17=12),'Encaissements factures N'!Q17,0)))+(IF(('Encaissements factures N'!T17=12),'Encaissements factures N'!U17,0)))+(IF(('Encaissements factures N'!X17=12),'Encaissements factures N'!Y17,0)))</f>
        <v>0</v>
      </c>
      <c r="O18" s="10"/>
      <c r="P18" s="2"/>
      <c r="Q18" s="2"/>
      <c r="R18" s="2"/>
      <c r="S18" s="2"/>
      <c r="T18" s="2"/>
      <c r="U18" s="2"/>
      <c r="V18" s="2"/>
      <c r="W18" s="2"/>
      <c r="X18" s="2"/>
    </row>
    <row r="19" spans="1:24" ht="15" customHeight="1">
      <c r="A19" s="29">
        <f>'Encaissements factures N'!A18</f>
        <v>0</v>
      </c>
      <c r="B19" s="30">
        <f t="shared" si="0"/>
        <v>0</v>
      </c>
      <c r="C19" s="30">
        <f>((((IF(('Encaissements factures N'!L18=1),'Encaissements factures N'!M18,0))+(IF(('Encaissements factures N'!P18=1),'Encaissements factures N'!Q18,0)))+(IF(('Encaissements factures N'!T18=1),'Encaissements factures N'!U18,0)))+(IF(('Encaissements factures N'!X18=1),'Encaissements factures N'!Y18,0)))</f>
        <v>0</v>
      </c>
      <c r="D19" s="30">
        <f>((((IF(('Encaissements factures N'!L18=2),'Encaissements factures N'!M18,0))+(IF(('Encaissements factures N'!P18=2),'Encaissements factures N'!Q18,0)))+(IF(('Encaissements factures N'!T18=2),'Encaissements factures N'!U18,0)))+(IF(('Encaissements factures N'!X18=2),'Encaissements factures N'!Y18,0)))</f>
        <v>0</v>
      </c>
      <c r="E19" s="30">
        <f>((((IF(('Encaissements factures N'!L18=3),'Encaissements factures N'!M18,0))+(IF(('Encaissements factures N'!P18=3),'Encaissements factures N'!Q18,0)))+(IF(('Encaissements factures N'!T18=3),'Encaissements factures N'!U18,0)))+(IF(('Encaissements factures N'!X18=3),'Encaissements factures N'!Y18,0)))</f>
        <v>0</v>
      </c>
      <c r="F19" s="30">
        <f>((((IF(('Encaissements factures N'!L18=4),'Encaissements factures N'!M18,0))+(IF(('Encaissements factures N'!P18=4),'Encaissements factures N'!Q18,0)))+(IF(('Encaissements factures N'!T18=4),'Encaissements factures N'!U18,0)))+(IF(('Encaissements factures N'!X18=4),'Encaissements factures N'!Y18,0)))</f>
        <v>0</v>
      </c>
      <c r="G19" s="30">
        <f>((((IF(('Encaissements factures N'!L18=5),'Encaissements factures N'!M18,0))+(IF(('Encaissements factures N'!P18=5),'Encaissements factures N'!Q18,0)))+(IF(('Encaissements factures N'!T18=5),'Encaissements factures N'!U18,0)))+(IF(('Encaissements factures N'!X18=5),'Encaissements factures N'!Y18,0)))</f>
        <v>0</v>
      </c>
      <c r="H19" s="30">
        <f>((((IF(('Encaissements factures N'!L18=6),'Encaissements factures N'!M18,0))+(IF(('Encaissements factures N'!P18=6),'Encaissements factures N'!Q18,0)))+(IF(('Encaissements factures N'!T18=6),'Encaissements factures N'!U18,0)))+(IF(('Encaissements factures N'!X18=6),'Encaissements factures N'!Y18,0)))</f>
        <v>0</v>
      </c>
      <c r="I19" s="30">
        <f>((((IF(('Encaissements factures N'!L18=7),'Encaissements factures N'!M18,0))+(IF(('Encaissements factures N'!P18=7),'Encaissements factures N'!Q18,0)))+(IF(('Encaissements factures N'!T18=7),'Encaissements factures N'!U18,0)))+(IF(('Encaissements factures N'!X18=7),'Encaissements factures N'!Y18,0)))</f>
        <v>0</v>
      </c>
      <c r="J19" s="30">
        <f>((((IF(('Encaissements factures N'!L18=8),'Encaissements factures N'!M18,0))+(IF(('Encaissements factures N'!P18=8),'Encaissements factures N'!Q18,0)))+(IF(('Encaissements factures N'!T18=8),'Encaissements factures N'!U18,0)))+(IF(('Encaissements factures N'!X18=8),'Encaissements factures N'!Y18,0)))</f>
        <v>0</v>
      </c>
      <c r="K19" s="30">
        <f>((((IF(('Encaissements factures N'!L18=9),'Encaissements factures N'!M18,0))+(IF(('Encaissements factures N'!P18=9),'Encaissements factures N'!Q18,0)))+(IF(('Encaissements factures N'!T18=9),'Encaissements factures N'!U18,0)))+(IF(('Encaissements factures N'!X18=9),'Encaissements factures N'!Y18,0)))</f>
        <v>0</v>
      </c>
      <c r="L19" s="30">
        <f>((((IF(('Encaissements factures N'!L18=10),'Encaissements factures N'!M18,0))+(IF(('Encaissements factures N'!P18=10),'Encaissements factures N'!Q18,0)))+(IF(('Encaissements factures N'!T18=10),'Encaissements factures N'!U18,0)))+(IF(('Encaissements factures N'!X18=10),'Encaissements factures N'!Y18,0)))</f>
        <v>0</v>
      </c>
      <c r="M19" s="30">
        <f>((((IF(('Encaissements factures N'!L18=11),'Encaissements factures N'!M18,0))+(IF(('Encaissements factures N'!P18=11),'Encaissements factures N'!Q18,0)))+(IF(('Encaissements factures N'!T18=11),'Encaissements factures N'!U18,0)))+(IF(('Encaissements factures N'!X18=11),'Encaissements factures N'!Y18,0)))</f>
        <v>0</v>
      </c>
      <c r="N19" s="30">
        <f>((((IF(('Encaissements factures N'!L18=12),'Encaissements factures N'!M18,0))+(IF(('Encaissements factures N'!P18=12),'Encaissements factures N'!Q18,0)))+(IF(('Encaissements factures N'!T18=12),'Encaissements factures N'!U18,0)))+(IF(('Encaissements factures N'!X18=12),'Encaissements factures N'!Y18,0)))</f>
        <v>0</v>
      </c>
      <c r="O19" s="10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29">
        <f>'Encaissements factures N'!A19</f>
        <v>0</v>
      </c>
      <c r="B20" s="30">
        <f t="shared" si="0"/>
        <v>0</v>
      </c>
      <c r="C20" s="30">
        <f>((((IF(('Encaissements factures N'!L19=1),'Encaissements factures N'!M19,0))+(IF(('Encaissements factures N'!P19=1),'Encaissements factures N'!Q19,0)))+(IF(('Encaissements factures N'!T19=1),'Encaissements factures N'!U19,0)))+(IF(('Encaissements factures N'!X19=1),'Encaissements factures N'!Y19,0)))</f>
        <v>0</v>
      </c>
      <c r="D20" s="30">
        <f>((((IF(('Encaissements factures N'!L19=2),'Encaissements factures N'!M19,0))+(IF(('Encaissements factures N'!P19=2),'Encaissements factures N'!Q19,0)))+(IF(('Encaissements factures N'!T19=2),'Encaissements factures N'!U19,0)))+(IF(('Encaissements factures N'!X19=2),'Encaissements factures N'!Y19,0)))</f>
        <v>0</v>
      </c>
      <c r="E20" s="30">
        <f>((((IF(('Encaissements factures N'!L19=3),'Encaissements factures N'!M19,0))+(IF(('Encaissements factures N'!P19=3),'Encaissements factures N'!Q19,0)))+(IF(('Encaissements factures N'!T19=3),'Encaissements factures N'!U19,0)))+(IF(('Encaissements factures N'!X19=3),'Encaissements factures N'!Y19,0)))</f>
        <v>0</v>
      </c>
      <c r="F20" s="30">
        <f>((((IF(('Encaissements factures N'!L19=4),'Encaissements factures N'!M19,0))+(IF(('Encaissements factures N'!P19=4),'Encaissements factures N'!Q19,0)))+(IF(('Encaissements factures N'!T19=4),'Encaissements factures N'!U19,0)))+(IF(('Encaissements factures N'!X19=4),'Encaissements factures N'!Y19,0)))</f>
        <v>0</v>
      </c>
      <c r="G20" s="30">
        <f>((((IF(('Encaissements factures N'!L19=5),'Encaissements factures N'!M19,0))+(IF(('Encaissements factures N'!P19=5),'Encaissements factures N'!Q19,0)))+(IF(('Encaissements factures N'!T19=5),'Encaissements factures N'!U19,0)))+(IF(('Encaissements factures N'!X19=5),'Encaissements factures N'!Y19,0)))</f>
        <v>0</v>
      </c>
      <c r="H20" s="30">
        <f>((((IF(('Encaissements factures N'!L19=6),'Encaissements factures N'!M19,0))+(IF(('Encaissements factures N'!P19=6),'Encaissements factures N'!Q19,0)))+(IF(('Encaissements factures N'!T19=6),'Encaissements factures N'!U19,0)))+(IF(('Encaissements factures N'!X19=6),'Encaissements factures N'!Y19,0)))</f>
        <v>0</v>
      </c>
      <c r="I20" s="30">
        <f>((((IF(('Encaissements factures N'!L19=7),'Encaissements factures N'!M19,0))+(IF(('Encaissements factures N'!P19=7),'Encaissements factures N'!Q19,0)))+(IF(('Encaissements factures N'!T19=7),'Encaissements factures N'!U19,0)))+(IF(('Encaissements factures N'!X19=7),'Encaissements factures N'!Y19,0)))</f>
        <v>0</v>
      </c>
      <c r="J20" s="30">
        <f>((((IF(('Encaissements factures N'!L19=8),'Encaissements factures N'!M19,0))+(IF(('Encaissements factures N'!P19=8),'Encaissements factures N'!Q19,0)))+(IF(('Encaissements factures N'!T19=8),'Encaissements factures N'!U19,0)))+(IF(('Encaissements factures N'!X19=8),'Encaissements factures N'!Y19,0)))</f>
        <v>0</v>
      </c>
      <c r="K20" s="30">
        <f>((((IF(('Encaissements factures N'!L19=9),'Encaissements factures N'!M19,0))+(IF(('Encaissements factures N'!P19=9),'Encaissements factures N'!Q19,0)))+(IF(('Encaissements factures N'!T19=9),'Encaissements factures N'!U19,0)))+(IF(('Encaissements factures N'!X19=9),'Encaissements factures N'!Y19,0)))</f>
        <v>0</v>
      </c>
      <c r="L20" s="30">
        <f>((((IF(('Encaissements factures N'!L19=10),'Encaissements factures N'!M19,0))+(IF(('Encaissements factures N'!P19=10),'Encaissements factures N'!Q19,0)))+(IF(('Encaissements factures N'!T19=10),'Encaissements factures N'!U19,0)))+(IF(('Encaissements factures N'!X19=10),'Encaissements factures N'!Y19,0)))</f>
        <v>0</v>
      </c>
      <c r="M20" s="30">
        <f>((((IF(('Encaissements factures N'!L19=11),'Encaissements factures N'!M19,0))+(IF(('Encaissements factures N'!P19=11),'Encaissements factures N'!Q19,0)))+(IF(('Encaissements factures N'!T19=11),'Encaissements factures N'!U19,0)))+(IF(('Encaissements factures N'!X19=11),'Encaissements factures N'!Y19,0)))</f>
        <v>0</v>
      </c>
      <c r="N20" s="30">
        <f>((((IF(('Encaissements factures N'!L19=12),'Encaissements factures N'!M19,0))+(IF(('Encaissements factures N'!P19=12),'Encaissements factures N'!Q19,0)))+(IF(('Encaissements factures N'!T19=12),'Encaissements factures N'!U19,0)))+(IF(('Encaissements factures N'!X19=12),'Encaissements factures N'!Y19,0)))</f>
        <v>0</v>
      </c>
      <c r="O20" s="10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29">
        <f>'Encaissements factures N'!A20</f>
        <v>0</v>
      </c>
      <c r="B21" s="30">
        <f t="shared" si="0"/>
        <v>0</v>
      </c>
      <c r="C21" s="30">
        <f>((((IF(('Encaissements factures N'!L20=1),'Encaissements factures N'!M20,0))+(IF(('Encaissements factures N'!P20=1),'Encaissements factures N'!Q20,0)))+(IF(('Encaissements factures N'!T20=1),'Encaissements factures N'!U20,0)))+(IF(('Encaissements factures N'!X20=1),'Encaissements factures N'!Y20,0)))</f>
        <v>0</v>
      </c>
      <c r="D21" s="30">
        <f>((((IF(('Encaissements factures N'!L20=2),'Encaissements factures N'!M20,0))+(IF(('Encaissements factures N'!P20=2),'Encaissements factures N'!Q20,0)))+(IF(('Encaissements factures N'!T20=2),'Encaissements factures N'!U20,0)))+(IF(('Encaissements factures N'!X20=2),'Encaissements factures N'!Y20,0)))</f>
        <v>0</v>
      </c>
      <c r="E21" s="30">
        <f>((((IF(('Encaissements factures N'!L20=3),'Encaissements factures N'!M20,0))+(IF(('Encaissements factures N'!P20=3),'Encaissements factures N'!Q20,0)))+(IF(('Encaissements factures N'!T20=3),'Encaissements factures N'!U20,0)))+(IF(('Encaissements factures N'!X20=3),'Encaissements factures N'!Y20,0)))</f>
        <v>0</v>
      </c>
      <c r="F21" s="30">
        <f>((((IF(('Encaissements factures N'!L20=4),'Encaissements factures N'!M20,0))+(IF(('Encaissements factures N'!P20=4),'Encaissements factures N'!Q20,0)))+(IF(('Encaissements factures N'!T20=4),'Encaissements factures N'!U20,0)))+(IF(('Encaissements factures N'!X20=4),'Encaissements factures N'!Y20,0)))</f>
        <v>0</v>
      </c>
      <c r="G21" s="30">
        <f>((((IF(('Encaissements factures N'!L20=5),'Encaissements factures N'!M20,0))+(IF(('Encaissements factures N'!P20=5),'Encaissements factures N'!Q20,0)))+(IF(('Encaissements factures N'!T20=5),'Encaissements factures N'!U20,0)))+(IF(('Encaissements factures N'!X20=5),'Encaissements factures N'!Y20,0)))</f>
        <v>0</v>
      </c>
      <c r="H21" s="30">
        <f>((((IF(('Encaissements factures N'!L20=6),'Encaissements factures N'!M20,0))+(IF(('Encaissements factures N'!P20=6),'Encaissements factures N'!Q20,0)))+(IF(('Encaissements factures N'!T20=6),'Encaissements factures N'!U20,0)))+(IF(('Encaissements factures N'!X20=6),'Encaissements factures N'!Y20,0)))</f>
        <v>0</v>
      </c>
      <c r="I21" s="30">
        <f>((((IF(('Encaissements factures N'!L20=7),'Encaissements factures N'!M20,0))+(IF(('Encaissements factures N'!P20=7),'Encaissements factures N'!Q20,0)))+(IF(('Encaissements factures N'!T20=7),'Encaissements factures N'!U20,0)))+(IF(('Encaissements factures N'!X20=7),'Encaissements factures N'!Y20,0)))</f>
        <v>0</v>
      </c>
      <c r="J21" s="30">
        <f>((((IF(('Encaissements factures N'!L20=8),'Encaissements factures N'!M20,0))+(IF(('Encaissements factures N'!P20=8),'Encaissements factures N'!Q20,0)))+(IF(('Encaissements factures N'!T20=8),'Encaissements factures N'!U20,0)))+(IF(('Encaissements factures N'!X20=8),'Encaissements factures N'!Y20,0)))</f>
        <v>0</v>
      </c>
      <c r="K21" s="30">
        <f>((((IF(('Encaissements factures N'!L20=9),'Encaissements factures N'!M20,0))+(IF(('Encaissements factures N'!P20=9),'Encaissements factures N'!Q20,0)))+(IF(('Encaissements factures N'!T20=9),'Encaissements factures N'!U20,0)))+(IF(('Encaissements factures N'!X20=9),'Encaissements factures N'!Y20,0)))</f>
        <v>0</v>
      </c>
      <c r="L21" s="30">
        <f>((((IF(('Encaissements factures N'!L20=10),'Encaissements factures N'!M20,0))+(IF(('Encaissements factures N'!P20=10),'Encaissements factures N'!Q20,0)))+(IF(('Encaissements factures N'!T20=10),'Encaissements factures N'!U20,0)))+(IF(('Encaissements factures N'!X20=10),'Encaissements factures N'!Y20,0)))</f>
        <v>0</v>
      </c>
      <c r="M21" s="30">
        <f>((((IF(('Encaissements factures N'!L20=11),'Encaissements factures N'!M20,0))+(IF(('Encaissements factures N'!P20=11),'Encaissements factures N'!Q20,0)))+(IF(('Encaissements factures N'!T20=11),'Encaissements factures N'!U20,0)))+(IF(('Encaissements factures N'!X20=11),'Encaissements factures N'!Y20,0)))</f>
        <v>0</v>
      </c>
      <c r="N21" s="30">
        <f>((((IF(('Encaissements factures N'!L20=12),'Encaissements factures N'!M20,0))+(IF(('Encaissements factures N'!P20=12),'Encaissements factures N'!Q20,0)))+(IF(('Encaissements factures N'!T20=12),'Encaissements factures N'!U20,0)))+(IF(('Encaissements factures N'!X20=12),'Encaissements factures N'!Y20,0)))</f>
        <v>0</v>
      </c>
      <c r="O21" s="10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29">
        <f>'Encaissements factures N'!A21</f>
        <v>0</v>
      </c>
      <c r="B22" s="30">
        <f t="shared" si="0"/>
        <v>0</v>
      </c>
      <c r="C22" s="30">
        <f>((((IF(('Encaissements factures N'!L21=1),'Encaissements factures N'!M21,0))+(IF(('Encaissements factures N'!P21=1),'Encaissements factures N'!Q21,0)))+(IF(('Encaissements factures N'!T21=1),'Encaissements factures N'!U21,0)))+(IF(('Encaissements factures N'!X21=1),'Encaissements factures N'!Y21,0)))</f>
        <v>0</v>
      </c>
      <c r="D22" s="30">
        <f>((((IF(('Encaissements factures N'!L21=2),'Encaissements factures N'!M21,0))+(IF(('Encaissements factures N'!P21=2),'Encaissements factures N'!Q21,0)))+(IF(('Encaissements factures N'!T21=2),'Encaissements factures N'!U21,0)))+(IF(('Encaissements factures N'!X21=2),'Encaissements factures N'!Y21,0)))</f>
        <v>0</v>
      </c>
      <c r="E22" s="30">
        <f>((((IF(('Encaissements factures N'!L21=3),'Encaissements factures N'!M21,0))+(IF(('Encaissements factures N'!P21=3),'Encaissements factures N'!Q21,0)))+(IF(('Encaissements factures N'!T21=3),'Encaissements factures N'!U21,0)))+(IF(('Encaissements factures N'!X21=3),'Encaissements factures N'!Y21,0)))</f>
        <v>0</v>
      </c>
      <c r="F22" s="30">
        <f>((((IF(('Encaissements factures N'!L21=4),'Encaissements factures N'!M21,0))+(IF(('Encaissements factures N'!P21=4),'Encaissements factures N'!Q21,0)))+(IF(('Encaissements factures N'!T21=4),'Encaissements factures N'!U21,0)))+(IF(('Encaissements factures N'!X21=4),'Encaissements factures N'!Y21,0)))</f>
        <v>0</v>
      </c>
      <c r="G22" s="30">
        <f>((((IF(('Encaissements factures N'!L21=5),'Encaissements factures N'!M21,0))+(IF(('Encaissements factures N'!P21=5),'Encaissements factures N'!Q21,0)))+(IF(('Encaissements factures N'!T21=5),'Encaissements factures N'!U21,0)))+(IF(('Encaissements factures N'!X21=5),'Encaissements factures N'!Y21,0)))</f>
        <v>0</v>
      </c>
      <c r="H22" s="30">
        <f>((((IF(('Encaissements factures N'!L21=6),'Encaissements factures N'!M21,0))+(IF(('Encaissements factures N'!P21=6),'Encaissements factures N'!Q21,0)))+(IF(('Encaissements factures N'!T21=6),'Encaissements factures N'!U21,0)))+(IF(('Encaissements factures N'!X21=6),'Encaissements factures N'!Y21,0)))</f>
        <v>0</v>
      </c>
      <c r="I22" s="30">
        <f>((((IF(('Encaissements factures N'!L21=7),'Encaissements factures N'!M21,0))+(IF(('Encaissements factures N'!P21=7),'Encaissements factures N'!Q21,0)))+(IF(('Encaissements factures N'!T21=7),'Encaissements factures N'!U21,0)))+(IF(('Encaissements factures N'!X21=7),'Encaissements factures N'!Y21,0)))</f>
        <v>0</v>
      </c>
      <c r="J22" s="30">
        <f>((((IF(('Encaissements factures N'!L21=8),'Encaissements factures N'!M21,0))+(IF(('Encaissements factures N'!P21=8),'Encaissements factures N'!Q21,0)))+(IF(('Encaissements factures N'!T21=8),'Encaissements factures N'!U21,0)))+(IF(('Encaissements factures N'!X21=8),'Encaissements factures N'!Y21,0)))</f>
        <v>0</v>
      </c>
      <c r="K22" s="30">
        <f>((((IF(('Encaissements factures N'!L21=9),'Encaissements factures N'!M21,0))+(IF(('Encaissements factures N'!P21=9),'Encaissements factures N'!Q21,0)))+(IF(('Encaissements factures N'!T21=9),'Encaissements factures N'!U21,0)))+(IF(('Encaissements factures N'!X21=9),'Encaissements factures N'!Y21,0)))</f>
        <v>0</v>
      </c>
      <c r="L22" s="30">
        <f>((((IF(('Encaissements factures N'!L21=10),'Encaissements factures N'!M21,0))+(IF(('Encaissements factures N'!P21=10),'Encaissements factures N'!Q21,0)))+(IF(('Encaissements factures N'!T21=10),'Encaissements factures N'!U21,0)))+(IF(('Encaissements factures N'!X21=10),'Encaissements factures N'!Y21,0)))</f>
        <v>0</v>
      </c>
      <c r="M22" s="30">
        <f>((((IF(('Encaissements factures N'!L21=11),'Encaissements factures N'!M21,0))+(IF(('Encaissements factures N'!P21=11),'Encaissements factures N'!Q21,0)))+(IF(('Encaissements factures N'!T21=11),'Encaissements factures N'!U21,0)))+(IF(('Encaissements factures N'!X21=11),'Encaissements factures N'!Y21,0)))</f>
        <v>0</v>
      </c>
      <c r="N22" s="30">
        <f>((((IF(('Encaissements factures N'!L21=12),'Encaissements factures N'!M21,0))+(IF(('Encaissements factures N'!P21=12),'Encaissements factures N'!Q21,0)))+(IF(('Encaissements factures N'!T21=12),'Encaissements factures N'!U21,0)))+(IF(('Encaissements factures N'!X21=12),'Encaissements factures N'!Y21,0)))</f>
        <v>0</v>
      </c>
      <c r="O22" s="10"/>
      <c r="P22" s="2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29">
        <f>'Encaissements factures N'!A22</f>
        <v>0</v>
      </c>
      <c r="B23" s="30">
        <f t="shared" si="0"/>
        <v>0</v>
      </c>
      <c r="C23" s="30">
        <f>((((IF(('Encaissements factures N'!L22=1),'Encaissements factures N'!M22,0))+(IF(('Encaissements factures N'!P22=1),'Encaissements factures N'!Q22,0)))+(IF(('Encaissements factures N'!T22=1),'Encaissements factures N'!U22,0)))+(IF(('Encaissements factures N'!X22=1),'Encaissements factures N'!Y22,0)))</f>
        <v>0</v>
      </c>
      <c r="D23" s="30">
        <f>((((IF(('Encaissements factures N'!L22=2),'Encaissements factures N'!M22,0))+(IF(('Encaissements factures N'!P22=2),'Encaissements factures N'!Q22,0)))+(IF(('Encaissements factures N'!T22=2),'Encaissements factures N'!U22,0)))+(IF(('Encaissements factures N'!X22=2),'Encaissements factures N'!Y22,0)))</f>
        <v>0</v>
      </c>
      <c r="E23" s="30">
        <f>((((IF(('Encaissements factures N'!L22=3),'Encaissements factures N'!M22,0))+(IF(('Encaissements factures N'!P22=3),'Encaissements factures N'!Q22,0)))+(IF(('Encaissements factures N'!T22=3),'Encaissements factures N'!U22,0)))+(IF(('Encaissements factures N'!X22=3),'Encaissements factures N'!Y22,0)))</f>
        <v>0</v>
      </c>
      <c r="F23" s="30">
        <f>((((IF(('Encaissements factures N'!L22=4),'Encaissements factures N'!M22,0))+(IF(('Encaissements factures N'!P22=4),'Encaissements factures N'!Q22,0)))+(IF(('Encaissements factures N'!T22=4),'Encaissements factures N'!U22,0)))+(IF(('Encaissements factures N'!X22=4),'Encaissements factures N'!Y22,0)))</f>
        <v>0</v>
      </c>
      <c r="G23" s="30">
        <f>((((IF(('Encaissements factures N'!L22=5),'Encaissements factures N'!M22,0))+(IF(('Encaissements factures N'!P22=5),'Encaissements factures N'!Q22,0)))+(IF(('Encaissements factures N'!T22=5),'Encaissements factures N'!U22,0)))+(IF(('Encaissements factures N'!X22=5),'Encaissements factures N'!Y22,0)))</f>
        <v>0</v>
      </c>
      <c r="H23" s="30">
        <f>((((IF(('Encaissements factures N'!L22=6),'Encaissements factures N'!M22,0))+(IF(('Encaissements factures N'!P22=6),'Encaissements factures N'!Q22,0)))+(IF(('Encaissements factures N'!T22=6),'Encaissements factures N'!U22,0)))+(IF(('Encaissements factures N'!X22=6),'Encaissements factures N'!Y22,0)))</f>
        <v>0</v>
      </c>
      <c r="I23" s="30">
        <f>((((IF(('Encaissements factures N'!L22=7),'Encaissements factures N'!M22,0))+(IF(('Encaissements factures N'!P22=7),'Encaissements factures N'!Q22,0)))+(IF(('Encaissements factures N'!T22=7),'Encaissements factures N'!U22,0)))+(IF(('Encaissements factures N'!X22=7),'Encaissements factures N'!Y22,0)))</f>
        <v>0</v>
      </c>
      <c r="J23" s="30">
        <f>((((IF(('Encaissements factures N'!L22=8),'Encaissements factures N'!M22,0))+(IF(('Encaissements factures N'!P22=8),'Encaissements factures N'!Q22,0)))+(IF(('Encaissements factures N'!T22=8),'Encaissements factures N'!U22,0)))+(IF(('Encaissements factures N'!X22=8),'Encaissements factures N'!Y22,0)))</f>
        <v>0</v>
      </c>
      <c r="K23" s="30">
        <f>((((IF(('Encaissements factures N'!L22=9),'Encaissements factures N'!M22,0))+(IF(('Encaissements factures N'!P22=9),'Encaissements factures N'!Q22,0)))+(IF(('Encaissements factures N'!T22=9),'Encaissements factures N'!U22,0)))+(IF(('Encaissements factures N'!X22=9),'Encaissements factures N'!Y22,0)))</f>
        <v>0</v>
      </c>
      <c r="L23" s="30">
        <f>((((IF(('Encaissements factures N'!L22=10),'Encaissements factures N'!M22,0))+(IF(('Encaissements factures N'!P22=10),'Encaissements factures N'!Q22,0)))+(IF(('Encaissements factures N'!T22=10),'Encaissements factures N'!U22,0)))+(IF(('Encaissements factures N'!X22=10),'Encaissements factures N'!Y22,0)))</f>
        <v>0</v>
      </c>
      <c r="M23" s="30">
        <f>((((IF(('Encaissements factures N'!L22=11),'Encaissements factures N'!M22,0))+(IF(('Encaissements factures N'!P22=11),'Encaissements factures N'!Q22,0)))+(IF(('Encaissements factures N'!T22=11),'Encaissements factures N'!U22,0)))+(IF(('Encaissements factures N'!X22=11),'Encaissements factures N'!Y22,0)))</f>
        <v>0</v>
      </c>
      <c r="N23" s="30">
        <f>((((IF(('Encaissements factures N'!L22=12),'Encaissements factures N'!M22,0))+(IF(('Encaissements factures N'!P22=12),'Encaissements factures N'!Q22,0)))+(IF(('Encaissements factures N'!T22=12),'Encaissements factures N'!U22,0)))+(IF(('Encaissements factures N'!X22=12),'Encaissements factures N'!Y22,0)))</f>
        <v>0</v>
      </c>
      <c r="O23" s="10"/>
      <c r="P23" s="2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29">
        <f>'Encaissements factures N'!A23</f>
        <v>0</v>
      </c>
      <c r="B24" s="30">
        <f t="shared" si="0"/>
        <v>0</v>
      </c>
      <c r="C24" s="30">
        <f>((((IF(('Encaissements factures N'!L23=1),'Encaissements factures N'!M23,0))+(IF(('Encaissements factures N'!P23=1),'Encaissements factures N'!Q23,0)))+(IF(('Encaissements factures N'!T23=1),'Encaissements factures N'!U23,0)))+(IF(('Encaissements factures N'!X23=1),'Encaissements factures N'!Y23,0)))</f>
        <v>0</v>
      </c>
      <c r="D24" s="30">
        <f>((((IF(('Encaissements factures N'!L23=2),'Encaissements factures N'!M23,0))+(IF(('Encaissements factures N'!P23=2),'Encaissements factures N'!Q23,0)))+(IF(('Encaissements factures N'!T23=2),'Encaissements factures N'!U23,0)))+(IF(('Encaissements factures N'!X23=2),'Encaissements factures N'!Y23,0)))</f>
        <v>0</v>
      </c>
      <c r="E24" s="30">
        <f>((((IF(('Encaissements factures N'!L23=3),'Encaissements factures N'!M23,0))+(IF(('Encaissements factures N'!P23=3),'Encaissements factures N'!Q23,0)))+(IF(('Encaissements factures N'!T23=3),'Encaissements factures N'!U23,0)))+(IF(('Encaissements factures N'!X23=3),'Encaissements factures N'!Y23,0)))</f>
        <v>0</v>
      </c>
      <c r="F24" s="30">
        <f>((((IF(('Encaissements factures N'!L23=4),'Encaissements factures N'!M23,0))+(IF(('Encaissements factures N'!P23=4),'Encaissements factures N'!Q23,0)))+(IF(('Encaissements factures N'!T23=4),'Encaissements factures N'!U23,0)))+(IF(('Encaissements factures N'!X23=4),'Encaissements factures N'!Y23,0)))</f>
        <v>0</v>
      </c>
      <c r="G24" s="30">
        <f>((((IF(('Encaissements factures N'!L23=5),'Encaissements factures N'!M23,0))+(IF(('Encaissements factures N'!P23=5),'Encaissements factures N'!Q23,0)))+(IF(('Encaissements factures N'!T23=5),'Encaissements factures N'!U23,0)))+(IF(('Encaissements factures N'!X23=5),'Encaissements factures N'!Y23,0)))</f>
        <v>0</v>
      </c>
      <c r="H24" s="30">
        <f>((((IF(('Encaissements factures N'!L23=6),'Encaissements factures N'!M23,0))+(IF(('Encaissements factures N'!P23=6),'Encaissements factures N'!Q23,0)))+(IF(('Encaissements factures N'!T23=6),'Encaissements factures N'!U23,0)))+(IF(('Encaissements factures N'!X23=6),'Encaissements factures N'!Y23,0)))</f>
        <v>0</v>
      </c>
      <c r="I24" s="30">
        <f>((((IF(('Encaissements factures N'!L23=7),'Encaissements factures N'!M23,0))+(IF(('Encaissements factures N'!P23=7),'Encaissements factures N'!Q23,0)))+(IF(('Encaissements factures N'!T23=7),'Encaissements factures N'!U23,0)))+(IF(('Encaissements factures N'!X23=7),'Encaissements factures N'!Y23,0)))</f>
        <v>0</v>
      </c>
      <c r="J24" s="30">
        <f>((((IF(('Encaissements factures N'!L23=8),'Encaissements factures N'!M23,0))+(IF(('Encaissements factures N'!P23=8),'Encaissements factures N'!Q23,0)))+(IF(('Encaissements factures N'!T23=8),'Encaissements factures N'!U23,0)))+(IF(('Encaissements factures N'!X23=8),'Encaissements factures N'!Y23,0)))</f>
        <v>0</v>
      </c>
      <c r="K24" s="30">
        <f>((((IF(('Encaissements factures N'!L23=9),'Encaissements factures N'!M23,0))+(IF(('Encaissements factures N'!P23=9),'Encaissements factures N'!Q23,0)))+(IF(('Encaissements factures N'!T23=9),'Encaissements factures N'!U23,0)))+(IF(('Encaissements factures N'!X23=9),'Encaissements factures N'!Y23,0)))</f>
        <v>0</v>
      </c>
      <c r="L24" s="30">
        <f>((((IF(('Encaissements factures N'!L23=10),'Encaissements factures N'!M23,0))+(IF(('Encaissements factures N'!P23=10),'Encaissements factures N'!Q23,0)))+(IF(('Encaissements factures N'!T23=10),'Encaissements factures N'!U23,0)))+(IF(('Encaissements factures N'!X23=10),'Encaissements factures N'!Y23,0)))</f>
        <v>0</v>
      </c>
      <c r="M24" s="30">
        <f>((((IF(('Encaissements factures N'!L23=11),'Encaissements factures N'!M23,0))+(IF(('Encaissements factures N'!P23=11),'Encaissements factures N'!Q23,0)))+(IF(('Encaissements factures N'!T23=11),'Encaissements factures N'!U23,0)))+(IF(('Encaissements factures N'!X23=11),'Encaissements factures N'!Y23,0)))</f>
        <v>0</v>
      </c>
      <c r="N24" s="30">
        <f>((((IF(('Encaissements factures N'!L23=12),'Encaissements factures N'!M23,0))+(IF(('Encaissements factures N'!P23=12),'Encaissements factures N'!Q23,0)))+(IF(('Encaissements factures N'!T23=12),'Encaissements factures N'!U23,0)))+(IF(('Encaissements factures N'!X23=12),'Encaissements factures N'!Y23,0)))</f>
        <v>0</v>
      </c>
      <c r="O24" s="10"/>
      <c r="P24" s="2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29">
        <f>'Encaissements factures N'!A24</f>
        <v>0</v>
      </c>
      <c r="B25" s="30">
        <f t="shared" si="0"/>
        <v>0</v>
      </c>
      <c r="C25" s="30">
        <f>((((IF(('Encaissements factures N'!L24=1),'Encaissements factures N'!M24,0))+(IF(('Encaissements factures N'!P24=1),'Encaissements factures N'!Q24,0)))+(IF(('Encaissements factures N'!T24=1),'Encaissements factures N'!U24,0)))+(IF(('Encaissements factures N'!X24=1),'Encaissements factures N'!Y24,0)))</f>
        <v>0</v>
      </c>
      <c r="D25" s="30">
        <f>((((IF(('Encaissements factures N'!L24=2),'Encaissements factures N'!M24,0))+(IF(('Encaissements factures N'!P24=2),'Encaissements factures N'!Q24,0)))+(IF(('Encaissements factures N'!T24=2),'Encaissements factures N'!U24,0)))+(IF(('Encaissements factures N'!X24=2),'Encaissements factures N'!Y24,0)))</f>
        <v>0</v>
      </c>
      <c r="E25" s="30">
        <f>((((IF(('Encaissements factures N'!L24=3),'Encaissements factures N'!M24,0))+(IF(('Encaissements factures N'!P24=3),'Encaissements factures N'!Q24,0)))+(IF(('Encaissements factures N'!T24=3),'Encaissements factures N'!U24,0)))+(IF(('Encaissements factures N'!X24=3),'Encaissements factures N'!Y24,0)))</f>
        <v>0</v>
      </c>
      <c r="F25" s="30">
        <f>((((IF(('Encaissements factures N'!L24=4),'Encaissements factures N'!M24,0))+(IF(('Encaissements factures N'!P24=4),'Encaissements factures N'!Q24,0)))+(IF(('Encaissements factures N'!T24=4),'Encaissements factures N'!U24,0)))+(IF(('Encaissements factures N'!X24=4),'Encaissements factures N'!Y24,0)))</f>
        <v>0</v>
      </c>
      <c r="G25" s="30">
        <f>((((IF(('Encaissements factures N'!L24=5),'Encaissements factures N'!M24,0))+(IF(('Encaissements factures N'!P24=5),'Encaissements factures N'!Q24,0)))+(IF(('Encaissements factures N'!T24=5),'Encaissements factures N'!U24,0)))+(IF(('Encaissements factures N'!X24=5),'Encaissements factures N'!Y24,0)))</f>
        <v>0</v>
      </c>
      <c r="H25" s="30">
        <f>((((IF(('Encaissements factures N'!L24=6),'Encaissements factures N'!M24,0))+(IF(('Encaissements factures N'!P24=6),'Encaissements factures N'!Q24,0)))+(IF(('Encaissements factures N'!T24=6),'Encaissements factures N'!U24,0)))+(IF(('Encaissements factures N'!X24=6),'Encaissements factures N'!Y24,0)))</f>
        <v>0</v>
      </c>
      <c r="I25" s="30">
        <f>((((IF(('Encaissements factures N'!L24=7),'Encaissements factures N'!M24,0))+(IF(('Encaissements factures N'!P24=7),'Encaissements factures N'!Q24,0)))+(IF(('Encaissements factures N'!T24=7),'Encaissements factures N'!U24,0)))+(IF(('Encaissements factures N'!X24=7),'Encaissements factures N'!Y24,0)))</f>
        <v>0</v>
      </c>
      <c r="J25" s="30">
        <f>((((IF(('Encaissements factures N'!L24=8),'Encaissements factures N'!M24,0))+(IF(('Encaissements factures N'!P24=8),'Encaissements factures N'!Q24,0)))+(IF(('Encaissements factures N'!T24=8),'Encaissements factures N'!U24,0)))+(IF(('Encaissements factures N'!X24=8),'Encaissements factures N'!Y24,0)))</f>
        <v>0</v>
      </c>
      <c r="K25" s="30">
        <f>((((IF(('Encaissements factures N'!L24=9),'Encaissements factures N'!M24,0))+(IF(('Encaissements factures N'!P24=9),'Encaissements factures N'!Q24,0)))+(IF(('Encaissements factures N'!T24=9),'Encaissements factures N'!U24,0)))+(IF(('Encaissements factures N'!X24=9),'Encaissements factures N'!Y24,0)))</f>
        <v>0</v>
      </c>
      <c r="L25" s="30">
        <f>((((IF(('Encaissements factures N'!L24=10),'Encaissements factures N'!M24,0))+(IF(('Encaissements factures N'!P24=10),'Encaissements factures N'!Q24,0)))+(IF(('Encaissements factures N'!T24=10),'Encaissements factures N'!U24,0)))+(IF(('Encaissements factures N'!X24=10),'Encaissements factures N'!Y24,0)))</f>
        <v>0</v>
      </c>
      <c r="M25" s="30">
        <f>((((IF(('Encaissements factures N'!L24=11),'Encaissements factures N'!M24,0))+(IF(('Encaissements factures N'!P24=11),'Encaissements factures N'!Q24,0)))+(IF(('Encaissements factures N'!T24=11),'Encaissements factures N'!U24,0)))+(IF(('Encaissements factures N'!X24=11),'Encaissements factures N'!Y24,0)))</f>
        <v>0</v>
      </c>
      <c r="N25" s="30">
        <f>((((IF(('Encaissements factures N'!L24=12),'Encaissements factures N'!M24,0))+(IF(('Encaissements factures N'!P24=12),'Encaissements factures N'!Q24,0)))+(IF(('Encaissements factures N'!T24=12),'Encaissements factures N'!U24,0)))+(IF(('Encaissements factures N'!X24=12),'Encaissements factures N'!Y24,0)))</f>
        <v>0</v>
      </c>
      <c r="O25" s="10"/>
      <c r="P25" s="2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29">
        <f>'Encaissements factures N'!A25</f>
        <v>0</v>
      </c>
      <c r="B26" s="30">
        <f t="shared" si="0"/>
        <v>0</v>
      </c>
      <c r="C26" s="30">
        <f>((((IF(('Encaissements factures N'!L25=1),'Encaissements factures N'!M25,0))+(IF(('Encaissements factures N'!P25=1),'Encaissements factures N'!Q25,0)))+(IF(('Encaissements factures N'!T25=1),'Encaissements factures N'!U25,0)))+(IF(('Encaissements factures N'!X25=1),'Encaissements factures N'!Y25,0)))</f>
        <v>0</v>
      </c>
      <c r="D26" s="30">
        <f>((((IF(('Encaissements factures N'!L25=2),'Encaissements factures N'!M25,0))+(IF(('Encaissements factures N'!P25=2),'Encaissements factures N'!Q25,0)))+(IF(('Encaissements factures N'!T25=2),'Encaissements factures N'!U25,0)))+(IF(('Encaissements factures N'!X25=2),'Encaissements factures N'!Y25,0)))</f>
        <v>0</v>
      </c>
      <c r="E26" s="30">
        <f>((((IF(('Encaissements factures N'!L25=3),'Encaissements factures N'!M25,0))+(IF(('Encaissements factures N'!P25=3),'Encaissements factures N'!Q25,0)))+(IF(('Encaissements factures N'!T25=3),'Encaissements factures N'!U25,0)))+(IF(('Encaissements factures N'!X25=3),'Encaissements factures N'!Y25,0)))</f>
        <v>0</v>
      </c>
      <c r="F26" s="30">
        <f>((((IF(('Encaissements factures N'!L25=4),'Encaissements factures N'!M25,0))+(IF(('Encaissements factures N'!P25=4),'Encaissements factures N'!Q25,0)))+(IF(('Encaissements factures N'!T25=4),'Encaissements factures N'!U25,0)))+(IF(('Encaissements factures N'!X25=4),'Encaissements factures N'!Y25,0)))</f>
        <v>0</v>
      </c>
      <c r="G26" s="30">
        <f>((((IF(('Encaissements factures N'!L25=5),'Encaissements factures N'!M25,0))+(IF(('Encaissements factures N'!P25=5),'Encaissements factures N'!Q25,0)))+(IF(('Encaissements factures N'!T25=5),'Encaissements factures N'!U25,0)))+(IF(('Encaissements factures N'!X25=5),'Encaissements factures N'!Y25,0)))</f>
        <v>0</v>
      </c>
      <c r="H26" s="30">
        <f>((((IF(('Encaissements factures N'!L25=6),'Encaissements factures N'!M25,0))+(IF(('Encaissements factures N'!P25=6),'Encaissements factures N'!Q25,0)))+(IF(('Encaissements factures N'!T25=6),'Encaissements factures N'!U25,0)))+(IF(('Encaissements factures N'!X25=6),'Encaissements factures N'!Y25,0)))</f>
        <v>0</v>
      </c>
      <c r="I26" s="30">
        <f>((((IF(('Encaissements factures N'!L25=7),'Encaissements factures N'!M25,0))+(IF(('Encaissements factures N'!P25=7),'Encaissements factures N'!Q25,0)))+(IF(('Encaissements factures N'!T25=7),'Encaissements factures N'!U25,0)))+(IF(('Encaissements factures N'!X25=7),'Encaissements factures N'!Y25,0)))</f>
        <v>0</v>
      </c>
      <c r="J26" s="30">
        <f>((((IF(('Encaissements factures N'!L25=8),'Encaissements factures N'!M25,0))+(IF(('Encaissements factures N'!P25=8),'Encaissements factures N'!Q25,0)))+(IF(('Encaissements factures N'!T25=8),'Encaissements factures N'!U25,0)))+(IF(('Encaissements factures N'!X25=8),'Encaissements factures N'!Y25,0)))</f>
        <v>0</v>
      </c>
      <c r="K26" s="30">
        <f>((((IF(('Encaissements factures N'!L25=9),'Encaissements factures N'!M25,0))+(IF(('Encaissements factures N'!P25=9),'Encaissements factures N'!Q25,0)))+(IF(('Encaissements factures N'!T25=9),'Encaissements factures N'!U25,0)))+(IF(('Encaissements factures N'!X25=9),'Encaissements factures N'!Y25,0)))</f>
        <v>0</v>
      </c>
      <c r="L26" s="30">
        <f>((((IF(('Encaissements factures N'!L25=10),'Encaissements factures N'!M25,0))+(IF(('Encaissements factures N'!P25=10),'Encaissements factures N'!Q25,0)))+(IF(('Encaissements factures N'!T25=10),'Encaissements factures N'!U25,0)))+(IF(('Encaissements factures N'!X25=10),'Encaissements factures N'!Y25,0)))</f>
        <v>0</v>
      </c>
      <c r="M26" s="30">
        <f>((((IF(('Encaissements factures N'!L25=11),'Encaissements factures N'!M25,0))+(IF(('Encaissements factures N'!P25=11),'Encaissements factures N'!Q25,0)))+(IF(('Encaissements factures N'!T25=11),'Encaissements factures N'!U25,0)))+(IF(('Encaissements factures N'!X25=11),'Encaissements factures N'!Y25,0)))</f>
        <v>0</v>
      </c>
      <c r="N26" s="30">
        <f>((((IF(('Encaissements factures N'!L25=12),'Encaissements factures N'!M25,0))+(IF(('Encaissements factures N'!P25=12),'Encaissements factures N'!Q25,0)))+(IF(('Encaissements factures N'!T25=12),'Encaissements factures N'!U25,0)))+(IF(('Encaissements factures N'!X25=12),'Encaissements factures N'!Y25,0)))</f>
        <v>0</v>
      </c>
      <c r="O26" s="10"/>
      <c r="P26" s="2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29">
        <f>'Encaissements factures N'!A26</f>
        <v>0</v>
      </c>
      <c r="B27" s="30">
        <f t="shared" si="0"/>
        <v>0</v>
      </c>
      <c r="C27" s="30">
        <f>((((IF(('Encaissements factures N'!L26=1),'Encaissements factures N'!M26,0))+(IF(('Encaissements factures N'!P26=1),'Encaissements factures N'!Q26,0)))+(IF(('Encaissements factures N'!T26=1),'Encaissements factures N'!U26,0)))+(IF(('Encaissements factures N'!X26=1),'Encaissements factures N'!Y26,0)))</f>
        <v>0</v>
      </c>
      <c r="D27" s="30">
        <f>((((IF(('Encaissements factures N'!L26=2),'Encaissements factures N'!M26,0))+(IF(('Encaissements factures N'!P26=2),'Encaissements factures N'!Q26,0)))+(IF(('Encaissements factures N'!T26=2),'Encaissements factures N'!U26,0)))+(IF(('Encaissements factures N'!X26=2),'Encaissements factures N'!Y26,0)))</f>
        <v>0</v>
      </c>
      <c r="E27" s="30">
        <f>((((IF(('Encaissements factures N'!L26=3),'Encaissements factures N'!M26,0))+(IF(('Encaissements factures N'!P26=3),'Encaissements factures N'!Q26,0)))+(IF(('Encaissements factures N'!T26=3),'Encaissements factures N'!U26,0)))+(IF(('Encaissements factures N'!X26=3),'Encaissements factures N'!Y26,0)))</f>
        <v>0</v>
      </c>
      <c r="F27" s="30">
        <f>((((IF(('Encaissements factures N'!L26=4),'Encaissements factures N'!M26,0))+(IF(('Encaissements factures N'!P26=4),'Encaissements factures N'!Q26,0)))+(IF(('Encaissements factures N'!T26=4),'Encaissements factures N'!U26,0)))+(IF(('Encaissements factures N'!X26=4),'Encaissements factures N'!Y26,0)))</f>
        <v>0</v>
      </c>
      <c r="G27" s="30">
        <f>((((IF(('Encaissements factures N'!L26=5),'Encaissements factures N'!M26,0))+(IF(('Encaissements factures N'!P26=5),'Encaissements factures N'!Q26,0)))+(IF(('Encaissements factures N'!T26=5),'Encaissements factures N'!U26,0)))+(IF(('Encaissements factures N'!X26=5),'Encaissements factures N'!Y26,0)))</f>
        <v>0</v>
      </c>
      <c r="H27" s="30">
        <f>((((IF(('Encaissements factures N'!L26=6),'Encaissements factures N'!M26,0))+(IF(('Encaissements factures N'!P26=6),'Encaissements factures N'!Q26,0)))+(IF(('Encaissements factures N'!T26=6),'Encaissements factures N'!U26,0)))+(IF(('Encaissements factures N'!X26=6),'Encaissements factures N'!Y26,0)))</f>
        <v>0</v>
      </c>
      <c r="I27" s="30">
        <f>((((IF(('Encaissements factures N'!L26=7),'Encaissements factures N'!M26,0))+(IF(('Encaissements factures N'!P26=7),'Encaissements factures N'!Q26,0)))+(IF(('Encaissements factures N'!T26=7),'Encaissements factures N'!U26,0)))+(IF(('Encaissements factures N'!X26=7),'Encaissements factures N'!Y26,0)))</f>
        <v>0</v>
      </c>
      <c r="J27" s="30">
        <f>((((IF(('Encaissements factures N'!L26=8),'Encaissements factures N'!M26,0))+(IF(('Encaissements factures N'!P26=8),'Encaissements factures N'!Q26,0)))+(IF(('Encaissements factures N'!T26=8),'Encaissements factures N'!U26,0)))+(IF(('Encaissements factures N'!X26=8),'Encaissements factures N'!Y26,0)))</f>
        <v>0</v>
      </c>
      <c r="K27" s="30">
        <f>((((IF(('Encaissements factures N'!L26=9),'Encaissements factures N'!M26,0))+(IF(('Encaissements factures N'!P26=9),'Encaissements factures N'!Q26,0)))+(IF(('Encaissements factures N'!T26=9),'Encaissements factures N'!U26,0)))+(IF(('Encaissements factures N'!X26=9),'Encaissements factures N'!Y26,0)))</f>
        <v>0</v>
      </c>
      <c r="L27" s="30">
        <f>((((IF(('Encaissements factures N'!L26=10),'Encaissements factures N'!M26,0))+(IF(('Encaissements factures N'!P26=10),'Encaissements factures N'!Q26,0)))+(IF(('Encaissements factures N'!T26=10),'Encaissements factures N'!U26,0)))+(IF(('Encaissements factures N'!X26=10),'Encaissements factures N'!Y26,0)))</f>
        <v>0</v>
      </c>
      <c r="M27" s="30">
        <f>((((IF(('Encaissements factures N'!L26=11),'Encaissements factures N'!M26,0))+(IF(('Encaissements factures N'!P26=11),'Encaissements factures N'!Q26,0)))+(IF(('Encaissements factures N'!T26=11),'Encaissements factures N'!U26,0)))+(IF(('Encaissements factures N'!X26=11),'Encaissements factures N'!Y26,0)))</f>
        <v>0</v>
      </c>
      <c r="N27" s="30">
        <f>((((IF(('Encaissements factures N'!L26=12),'Encaissements factures N'!M26,0))+(IF(('Encaissements factures N'!P26=12),'Encaissements factures N'!Q26,0)))+(IF(('Encaissements factures N'!T26=12),'Encaissements factures N'!U26,0)))+(IF(('Encaissements factures N'!X26=12),'Encaissements factures N'!Y26,0)))</f>
        <v>0</v>
      </c>
      <c r="O27" s="10"/>
      <c r="P27" s="2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29">
        <f>'Encaissements factures N'!A27</f>
        <v>0</v>
      </c>
      <c r="B28" s="30">
        <f t="shared" si="0"/>
        <v>0</v>
      </c>
      <c r="C28" s="30">
        <f>((((IF(('Encaissements factures N'!L27=1),'Encaissements factures N'!M27,0))+(IF(('Encaissements factures N'!P27=1),'Encaissements factures N'!Q27,0)))+(IF(('Encaissements factures N'!T27=1),'Encaissements factures N'!U27,0)))+(IF(('Encaissements factures N'!X27=1),'Encaissements factures N'!Y27,0)))</f>
        <v>0</v>
      </c>
      <c r="D28" s="30">
        <f>((((IF(('Encaissements factures N'!L27=2),'Encaissements factures N'!M27,0))+(IF(('Encaissements factures N'!P27=2),'Encaissements factures N'!Q27,0)))+(IF(('Encaissements factures N'!T27=2),'Encaissements factures N'!U27,0)))+(IF(('Encaissements factures N'!X27=2),'Encaissements factures N'!Y27,0)))</f>
        <v>0</v>
      </c>
      <c r="E28" s="30">
        <f>((((IF(('Encaissements factures N'!L27=3),'Encaissements factures N'!M27,0))+(IF(('Encaissements factures N'!P27=3),'Encaissements factures N'!Q27,0)))+(IF(('Encaissements factures N'!T27=3),'Encaissements factures N'!U27,0)))+(IF(('Encaissements factures N'!X27=3),'Encaissements factures N'!Y27,0)))</f>
        <v>0</v>
      </c>
      <c r="F28" s="30">
        <f>((((IF(('Encaissements factures N'!L27=4),'Encaissements factures N'!M27,0))+(IF(('Encaissements factures N'!P27=4),'Encaissements factures N'!Q27,0)))+(IF(('Encaissements factures N'!T27=4),'Encaissements factures N'!U27,0)))+(IF(('Encaissements factures N'!X27=4),'Encaissements factures N'!Y27,0)))</f>
        <v>0</v>
      </c>
      <c r="G28" s="30">
        <f>((((IF(('Encaissements factures N'!L27=5),'Encaissements factures N'!M27,0))+(IF(('Encaissements factures N'!P27=5),'Encaissements factures N'!Q27,0)))+(IF(('Encaissements factures N'!T27=5),'Encaissements factures N'!U27,0)))+(IF(('Encaissements factures N'!X27=5),'Encaissements factures N'!Y27,0)))</f>
        <v>0</v>
      </c>
      <c r="H28" s="30">
        <f>((((IF(('Encaissements factures N'!L27=6),'Encaissements factures N'!M27,0))+(IF(('Encaissements factures N'!P27=6),'Encaissements factures N'!Q27,0)))+(IF(('Encaissements factures N'!T27=6),'Encaissements factures N'!U27,0)))+(IF(('Encaissements factures N'!X27=6),'Encaissements factures N'!Y27,0)))</f>
        <v>0</v>
      </c>
      <c r="I28" s="30">
        <f>((((IF(('Encaissements factures N'!L27=7),'Encaissements factures N'!M27,0))+(IF(('Encaissements factures N'!P27=7),'Encaissements factures N'!Q27,0)))+(IF(('Encaissements factures N'!T27=7),'Encaissements factures N'!U27,0)))+(IF(('Encaissements factures N'!X27=7),'Encaissements factures N'!Y27,0)))</f>
        <v>0</v>
      </c>
      <c r="J28" s="30">
        <f>((((IF(('Encaissements factures N'!L27=8),'Encaissements factures N'!M27,0))+(IF(('Encaissements factures N'!P27=8),'Encaissements factures N'!Q27,0)))+(IF(('Encaissements factures N'!T27=8),'Encaissements factures N'!U27,0)))+(IF(('Encaissements factures N'!X27=8),'Encaissements factures N'!Y27,0)))</f>
        <v>0</v>
      </c>
      <c r="K28" s="30">
        <f>((((IF(('Encaissements factures N'!L27=9),'Encaissements factures N'!M27,0))+(IF(('Encaissements factures N'!P27=9),'Encaissements factures N'!Q27,0)))+(IF(('Encaissements factures N'!T27=9),'Encaissements factures N'!U27,0)))+(IF(('Encaissements factures N'!X27=9),'Encaissements factures N'!Y27,0)))</f>
        <v>0</v>
      </c>
      <c r="L28" s="30">
        <f>((((IF(('Encaissements factures N'!L27=10),'Encaissements factures N'!M27,0))+(IF(('Encaissements factures N'!P27=10),'Encaissements factures N'!Q27,0)))+(IF(('Encaissements factures N'!T27=10),'Encaissements factures N'!U27,0)))+(IF(('Encaissements factures N'!X27=10),'Encaissements factures N'!Y27,0)))</f>
        <v>0</v>
      </c>
      <c r="M28" s="30">
        <f>((((IF(('Encaissements factures N'!L27=11),'Encaissements factures N'!M27,0))+(IF(('Encaissements factures N'!P27=11),'Encaissements factures N'!Q27,0)))+(IF(('Encaissements factures N'!T27=11),'Encaissements factures N'!U27,0)))+(IF(('Encaissements factures N'!X27=11),'Encaissements factures N'!Y27,0)))</f>
        <v>0</v>
      </c>
      <c r="N28" s="30">
        <f>((((IF(('Encaissements factures N'!L27=12),'Encaissements factures N'!M27,0))+(IF(('Encaissements factures N'!P27=12),'Encaissements factures N'!Q27,0)))+(IF(('Encaissements factures N'!T27=12),'Encaissements factures N'!U27,0)))+(IF(('Encaissements factures N'!X27=12),'Encaissements factures N'!Y27,0)))</f>
        <v>0</v>
      </c>
      <c r="O28" s="10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29">
        <f>'Encaissements factures N'!A28</f>
        <v>0</v>
      </c>
      <c r="B29" s="30">
        <f t="shared" si="0"/>
        <v>0</v>
      </c>
      <c r="C29" s="30">
        <f>((((IF(('Encaissements factures N'!L28=1),'Encaissements factures N'!M28,0))+(IF(('Encaissements factures N'!P28=1),'Encaissements factures N'!Q28,0)))+(IF(('Encaissements factures N'!T28=1),'Encaissements factures N'!U28,0)))+(IF(('Encaissements factures N'!X28=1),'Encaissements factures N'!Y28,0)))</f>
        <v>0</v>
      </c>
      <c r="D29" s="30">
        <f>((((IF(('Encaissements factures N'!L28=2),'Encaissements factures N'!M28,0))+(IF(('Encaissements factures N'!P28=2),'Encaissements factures N'!Q28,0)))+(IF(('Encaissements factures N'!T28=2),'Encaissements factures N'!U28,0)))+(IF(('Encaissements factures N'!X28=2),'Encaissements factures N'!Y28,0)))</f>
        <v>0</v>
      </c>
      <c r="E29" s="30">
        <f>((((IF(('Encaissements factures N'!L28=3),'Encaissements factures N'!M28,0))+(IF(('Encaissements factures N'!P28=3),'Encaissements factures N'!Q28,0)))+(IF(('Encaissements factures N'!T28=3),'Encaissements factures N'!U28,0)))+(IF(('Encaissements factures N'!X28=3),'Encaissements factures N'!Y28,0)))</f>
        <v>0</v>
      </c>
      <c r="F29" s="30">
        <f>((((IF(('Encaissements factures N'!L28=4),'Encaissements factures N'!M28,0))+(IF(('Encaissements factures N'!P28=4),'Encaissements factures N'!Q28,0)))+(IF(('Encaissements factures N'!T28=4),'Encaissements factures N'!U28,0)))+(IF(('Encaissements factures N'!X28=4),'Encaissements factures N'!Y28,0)))</f>
        <v>0</v>
      </c>
      <c r="G29" s="30">
        <f>((((IF(('Encaissements factures N'!L28=5),'Encaissements factures N'!M28,0))+(IF(('Encaissements factures N'!P28=5),'Encaissements factures N'!Q28,0)))+(IF(('Encaissements factures N'!T28=5),'Encaissements factures N'!U28,0)))+(IF(('Encaissements factures N'!X28=5),'Encaissements factures N'!Y28,0)))</f>
        <v>0</v>
      </c>
      <c r="H29" s="30">
        <f>((((IF(('Encaissements factures N'!L28=6),'Encaissements factures N'!M28,0))+(IF(('Encaissements factures N'!P28=6),'Encaissements factures N'!Q28,0)))+(IF(('Encaissements factures N'!T28=6),'Encaissements factures N'!U28,0)))+(IF(('Encaissements factures N'!X28=6),'Encaissements factures N'!Y28,0)))</f>
        <v>0</v>
      </c>
      <c r="I29" s="30">
        <f>((((IF(('Encaissements factures N'!L28=7),'Encaissements factures N'!M28,0))+(IF(('Encaissements factures N'!P28=7),'Encaissements factures N'!Q28,0)))+(IF(('Encaissements factures N'!T28=7),'Encaissements factures N'!U28,0)))+(IF(('Encaissements factures N'!X28=7),'Encaissements factures N'!Y28,0)))</f>
        <v>0</v>
      </c>
      <c r="J29" s="30">
        <f>((((IF(('Encaissements factures N'!L28=8),'Encaissements factures N'!M28,0))+(IF(('Encaissements factures N'!P28=8),'Encaissements factures N'!Q28,0)))+(IF(('Encaissements factures N'!T28=8),'Encaissements factures N'!U28,0)))+(IF(('Encaissements factures N'!X28=8),'Encaissements factures N'!Y28,0)))</f>
        <v>0</v>
      </c>
      <c r="K29" s="30">
        <f>((((IF(('Encaissements factures N'!L28=9),'Encaissements factures N'!M28,0))+(IF(('Encaissements factures N'!P28=9),'Encaissements factures N'!Q28,0)))+(IF(('Encaissements factures N'!T28=9),'Encaissements factures N'!U28,0)))+(IF(('Encaissements factures N'!X28=9),'Encaissements factures N'!Y28,0)))</f>
        <v>0</v>
      </c>
      <c r="L29" s="30">
        <f>((((IF(('Encaissements factures N'!L28=10),'Encaissements factures N'!M28,0))+(IF(('Encaissements factures N'!P28=10),'Encaissements factures N'!Q28,0)))+(IF(('Encaissements factures N'!T28=10),'Encaissements factures N'!U28,0)))+(IF(('Encaissements factures N'!X28=10),'Encaissements factures N'!Y28,0)))</f>
        <v>0</v>
      </c>
      <c r="M29" s="30">
        <f>((((IF(('Encaissements factures N'!L28=11),'Encaissements factures N'!M28,0))+(IF(('Encaissements factures N'!P28=11),'Encaissements factures N'!Q28,0)))+(IF(('Encaissements factures N'!T28=11),'Encaissements factures N'!U28,0)))+(IF(('Encaissements factures N'!X28=11),'Encaissements factures N'!Y28,0)))</f>
        <v>0</v>
      </c>
      <c r="N29" s="30">
        <f>((((IF(('Encaissements factures N'!L28=12),'Encaissements factures N'!M28,0))+(IF(('Encaissements factures N'!P28=12),'Encaissements factures N'!Q28,0)))+(IF(('Encaissements factures N'!T28=12),'Encaissements factures N'!U28,0)))+(IF(('Encaissements factures N'!X28=12),'Encaissements factures N'!Y28,0)))</f>
        <v>0</v>
      </c>
      <c r="O29" s="10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29">
        <f>'Encaissements factures N'!A29</f>
        <v>0</v>
      </c>
      <c r="B30" s="30">
        <f t="shared" si="0"/>
        <v>0</v>
      </c>
      <c r="C30" s="30">
        <f>((((IF(('Encaissements factures N'!L29=1),'Encaissements factures N'!M29,0))+(IF(('Encaissements factures N'!P29=1),'Encaissements factures N'!Q29,0)))+(IF(('Encaissements factures N'!T29=1),'Encaissements factures N'!U29,0)))+(IF(('Encaissements factures N'!X29=1),'Encaissements factures N'!Y29,0)))</f>
        <v>0</v>
      </c>
      <c r="D30" s="30">
        <f>((((IF(('Encaissements factures N'!L29=2),'Encaissements factures N'!M29,0))+(IF(('Encaissements factures N'!P29=2),'Encaissements factures N'!Q29,0)))+(IF(('Encaissements factures N'!T29=2),'Encaissements factures N'!U29,0)))+(IF(('Encaissements factures N'!X29=2),'Encaissements factures N'!Y29,0)))</f>
        <v>0</v>
      </c>
      <c r="E30" s="30">
        <f>((((IF(('Encaissements factures N'!L29=3),'Encaissements factures N'!M29,0))+(IF(('Encaissements factures N'!P29=3),'Encaissements factures N'!Q29,0)))+(IF(('Encaissements factures N'!T29=3),'Encaissements factures N'!U29,0)))+(IF(('Encaissements factures N'!X29=3),'Encaissements factures N'!Y29,0)))</f>
        <v>0</v>
      </c>
      <c r="F30" s="30">
        <f>((((IF(('Encaissements factures N'!L29=4),'Encaissements factures N'!M29,0))+(IF(('Encaissements factures N'!P29=4),'Encaissements factures N'!Q29,0)))+(IF(('Encaissements factures N'!T29=4),'Encaissements factures N'!U29,0)))+(IF(('Encaissements factures N'!X29=4),'Encaissements factures N'!Y29,0)))</f>
        <v>0</v>
      </c>
      <c r="G30" s="30">
        <f>((((IF(('Encaissements factures N'!L29=5),'Encaissements factures N'!M29,0))+(IF(('Encaissements factures N'!P29=5),'Encaissements factures N'!Q29,0)))+(IF(('Encaissements factures N'!T29=5),'Encaissements factures N'!U29,0)))+(IF(('Encaissements factures N'!X29=5),'Encaissements factures N'!Y29,0)))</f>
        <v>0</v>
      </c>
      <c r="H30" s="30">
        <f>((((IF(('Encaissements factures N'!L29=6),'Encaissements factures N'!M29,0))+(IF(('Encaissements factures N'!P29=6),'Encaissements factures N'!Q29,0)))+(IF(('Encaissements factures N'!T29=6),'Encaissements factures N'!U29,0)))+(IF(('Encaissements factures N'!X29=6),'Encaissements factures N'!Y29,0)))</f>
        <v>0</v>
      </c>
      <c r="I30" s="30">
        <f>((((IF(('Encaissements factures N'!L29=7),'Encaissements factures N'!M29,0))+(IF(('Encaissements factures N'!P29=7),'Encaissements factures N'!Q29,0)))+(IF(('Encaissements factures N'!T29=7),'Encaissements factures N'!U29,0)))+(IF(('Encaissements factures N'!X29=7),'Encaissements factures N'!Y29,0)))</f>
        <v>0</v>
      </c>
      <c r="J30" s="30">
        <f>((((IF(('Encaissements factures N'!L29=8),'Encaissements factures N'!M29,0))+(IF(('Encaissements factures N'!P29=8),'Encaissements factures N'!Q29,0)))+(IF(('Encaissements factures N'!T29=8),'Encaissements factures N'!U29,0)))+(IF(('Encaissements factures N'!X29=8),'Encaissements factures N'!Y29,0)))</f>
        <v>0</v>
      </c>
      <c r="K30" s="30">
        <f>((((IF(('Encaissements factures N'!L29=9),'Encaissements factures N'!M29,0))+(IF(('Encaissements factures N'!P29=9),'Encaissements factures N'!Q29,0)))+(IF(('Encaissements factures N'!T29=9),'Encaissements factures N'!U29,0)))+(IF(('Encaissements factures N'!X29=9),'Encaissements factures N'!Y29,0)))</f>
        <v>0</v>
      </c>
      <c r="L30" s="30">
        <f>((((IF(('Encaissements factures N'!L29=10),'Encaissements factures N'!M29,0))+(IF(('Encaissements factures N'!P29=10),'Encaissements factures N'!Q29,0)))+(IF(('Encaissements factures N'!T29=10),'Encaissements factures N'!U29,0)))+(IF(('Encaissements factures N'!X29=10),'Encaissements factures N'!Y29,0)))</f>
        <v>0</v>
      </c>
      <c r="M30" s="30">
        <f>((((IF(('Encaissements factures N'!L29=11),'Encaissements factures N'!M29,0))+(IF(('Encaissements factures N'!P29=11),'Encaissements factures N'!Q29,0)))+(IF(('Encaissements factures N'!T29=11),'Encaissements factures N'!U29,0)))+(IF(('Encaissements factures N'!X29=11),'Encaissements factures N'!Y29,0)))</f>
        <v>0</v>
      </c>
      <c r="N30" s="30">
        <f>((((IF(('Encaissements factures N'!L29=12),'Encaissements factures N'!M29,0))+(IF(('Encaissements factures N'!P29=12),'Encaissements factures N'!Q29,0)))+(IF(('Encaissements factures N'!T29=12),'Encaissements factures N'!U29,0)))+(IF(('Encaissements factures N'!X29=12),'Encaissements factures N'!Y29,0)))</f>
        <v>0</v>
      </c>
      <c r="O30" s="10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>
      <c r="A31" s="29">
        <f>'Encaissements factures N'!A30</f>
        <v>0</v>
      </c>
      <c r="B31" s="30">
        <f t="shared" si="0"/>
        <v>0</v>
      </c>
      <c r="C31" s="30">
        <f>((((IF(('Encaissements factures N'!L30=1),'Encaissements factures N'!M30,0))+(IF(('Encaissements factures N'!P30=1),'Encaissements factures N'!Q30,0)))+(IF(('Encaissements factures N'!T30=1),'Encaissements factures N'!U30,0)))+(IF(('Encaissements factures N'!X30=1),'Encaissements factures N'!Y30,0)))</f>
        <v>0</v>
      </c>
      <c r="D31" s="30">
        <f>((((IF(('Encaissements factures N'!L30=2),'Encaissements factures N'!M30,0))+(IF(('Encaissements factures N'!P30=2),'Encaissements factures N'!Q30,0)))+(IF(('Encaissements factures N'!T30=2),'Encaissements factures N'!U30,0)))+(IF(('Encaissements factures N'!X30=2),'Encaissements factures N'!Y30,0)))</f>
        <v>0</v>
      </c>
      <c r="E31" s="30">
        <f>((((IF(('Encaissements factures N'!L30=3),'Encaissements factures N'!M30,0))+(IF(('Encaissements factures N'!P30=3),'Encaissements factures N'!Q30,0)))+(IF(('Encaissements factures N'!T30=3),'Encaissements factures N'!U30,0)))+(IF(('Encaissements factures N'!X30=3),'Encaissements factures N'!Y30,0)))</f>
        <v>0</v>
      </c>
      <c r="F31" s="30">
        <f>((((IF(('Encaissements factures N'!L30=4),'Encaissements factures N'!M30,0))+(IF(('Encaissements factures N'!P30=4),'Encaissements factures N'!Q30,0)))+(IF(('Encaissements factures N'!T30=4),'Encaissements factures N'!U30,0)))+(IF(('Encaissements factures N'!X30=4),'Encaissements factures N'!Y30,0)))</f>
        <v>0</v>
      </c>
      <c r="G31" s="30">
        <f>((((IF(('Encaissements factures N'!L30=5),'Encaissements factures N'!M30,0))+(IF(('Encaissements factures N'!P30=5),'Encaissements factures N'!Q30,0)))+(IF(('Encaissements factures N'!T30=5),'Encaissements factures N'!U30,0)))+(IF(('Encaissements factures N'!X30=5),'Encaissements factures N'!Y30,0)))</f>
        <v>0</v>
      </c>
      <c r="H31" s="30">
        <f>((((IF(('Encaissements factures N'!L30=6),'Encaissements factures N'!M30,0))+(IF(('Encaissements factures N'!P30=6),'Encaissements factures N'!Q30,0)))+(IF(('Encaissements factures N'!T30=6),'Encaissements factures N'!U30,0)))+(IF(('Encaissements factures N'!X30=6),'Encaissements factures N'!Y30,0)))</f>
        <v>0</v>
      </c>
      <c r="I31" s="30">
        <f>((((IF(('Encaissements factures N'!L30=7),'Encaissements factures N'!M30,0))+(IF(('Encaissements factures N'!P30=7),'Encaissements factures N'!Q30,0)))+(IF(('Encaissements factures N'!T30=7),'Encaissements factures N'!U30,0)))+(IF(('Encaissements factures N'!X30=7),'Encaissements factures N'!Y30,0)))</f>
        <v>0</v>
      </c>
      <c r="J31" s="30">
        <f>((((IF(('Encaissements factures N'!L30=8),'Encaissements factures N'!M30,0))+(IF(('Encaissements factures N'!P30=8),'Encaissements factures N'!Q30,0)))+(IF(('Encaissements factures N'!T30=8),'Encaissements factures N'!U30,0)))+(IF(('Encaissements factures N'!X30=8),'Encaissements factures N'!Y30,0)))</f>
        <v>0</v>
      </c>
      <c r="K31" s="30">
        <f>((((IF(('Encaissements factures N'!L30=9),'Encaissements factures N'!M30,0))+(IF(('Encaissements factures N'!P30=9),'Encaissements factures N'!Q30,0)))+(IF(('Encaissements factures N'!T30=9),'Encaissements factures N'!U30,0)))+(IF(('Encaissements factures N'!X30=9),'Encaissements factures N'!Y30,0)))</f>
        <v>0</v>
      </c>
      <c r="L31" s="30">
        <f>((((IF(('Encaissements factures N'!L30=10),'Encaissements factures N'!M30,0))+(IF(('Encaissements factures N'!P30=10),'Encaissements factures N'!Q30,0)))+(IF(('Encaissements factures N'!T30=10),'Encaissements factures N'!U30,0)))+(IF(('Encaissements factures N'!X30=10),'Encaissements factures N'!Y30,0)))</f>
        <v>0</v>
      </c>
      <c r="M31" s="30">
        <f>((((IF(('Encaissements factures N'!L30=11),'Encaissements factures N'!M30,0))+(IF(('Encaissements factures N'!P30=11),'Encaissements factures N'!Q30,0)))+(IF(('Encaissements factures N'!T30=11),'Encaissements factures N'!U30,0)))+(IF(('Encaissements factures N'!X30=11),'Encaissements factures N'!Y30,0)))</f>
        <v>0</v>
      </c>
      <c r="N31" s="30">
        <f>((((IF(('Encaissements factures N'!L30=12),'Encaissements factures N'!M30,0))+(IF(('Encaissements factures N'!P30=12),'Encaissements factures N'!Q30,0)))+(IF(('Encaissements factures N'!T30=12),'Encaissements factures N'!U30,0)))+(IF(('Encaissements factures N'!X30=12),'Encaissements factures N'!Y30,0)))</f>
        <v>0</v>
      </c>
      <c r="O31" s="10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>
      <c r="A32" s="29">
        <f>'Encaissements factures N'!A31</f>
        <v>0</v>
      </c>
      <c r="B32" s="30">
        <f t="shared" si="0"/>
        <v>0</v>
      </c>
      <c r="C32" s="30">
        <f>((((IF(('Encaissements factures N'!L31=1),'Encaissements factures N'!M31,0))+(IF(('Encaissements factures N'!P31=1),'Encaissements factures N'!Q31,0)))+(IF(('Encaissements factures N'!T31=1),'Encaissements factures N'!U31,0)))+(IF(('Encaissements factures N'!X31=1),'Encaissements factures N'!Y31,0)))</f>
        <v>0</v>
      </c>
      <c r="D32" s="30">
        <f>((((IF(('Encaissements factures N'!L31=2),'Encaissements factures N'!M31,0))+(IF(('Encaissements factures N'!P31=2),'Encaissements factures N'!Q31,0)))+(IF(('Encaissements factures N'!T31=2),'Encaissements factures N'!U31,0)))+(IF(('Encaissements factures N'!X31=2),'Encaissements factures N'!Y31,0)))</f>
        <v>0</v>
      </c>
      <c r="E32" s="30">
        <f>((((IF(('Encaissements factures N'!L31=3),'Encaissements factures N'!M31,0))+(IF(('Encaissements factures N'!P31=3),'Encaissements factures N'!Q31,0)))+(IF(('Encaissements factures N'!T31=3),'Encaissements factures N'!U31,0)))+(IF(('Encaissements factures N'!X31=3),'Encaissements factures N'!Y31,0)))</f>
        <v>0</v>
      </c>
      <c r="F32" s="30">
        <f>((((IF(('Encaissements factures N'!L31=4),'Encaissements factures N'!M31,0))+(IF(('Encaissements factures N'!P31=4),'Encaissements factures N'!Q31,0)))+(IF(('Encaissements factures N'!T31=4),'Encaissements factures N'!U31,0)))+(IF(('Encaissements factures N'!X31=4),'Encaissements factures N'!Y31,0)))</f>
        <v>0</v>
      </c>
      <c r="G32" s="30">
        <f>((((IF(('Encaissements factures N'!L31=5),'Encaissements factures N'!M31,0))+(IF(('Encaissements factures N'!P31=5),'Encaissements factures N'!Q31,0)))+(IF(('Encaissements factures N'!T31=5),'Encaissements factures N'!U31,0)))+(IF(('Encaissements factures N'!X31=5),'Encaissements factures N'!Y31,0)))</f>
        <v>0</v>
      </c>
      <c r="H32" s="30">
        <f>((((IF(('Encaissements factures N'!L31=6),'Encaissements factures N'!M31,0))+(IF(('Encaissements factures N'!P31=6),'Encaissements factures N'!Q31,0)))+(IF(('Encaissements factures N'!T31=6),'Encaissements factures N'!U31,0)))+(IF(('Encaissements factures N'!X31=6),'Encaissements factures N'!Y31,0)))</f>
        <v>0</v>
      </c>
      <c r="I32" s="30">
        <f>((((IF(('Encaissements factures N'!L31=7),'Encaissements factures N'!M31,0))+(IF(('Encaissements factures N'!P31=7),'Encaissements factures N'!Q31,0)))+(IF(('Encaissements factures N'!T31=7),'Encaissements factures N'!U31,0)))+(IF(('Encaissements factures N'!X31=7),'Encaissements factures N'!Y31,0)))</f>
        <v>0</v>
      </c>
      <c r="J32" s="30">
        <f>((((IF(('Encaissements factures N'!L31=8),'Encaissements factures N'!M31,0))+(IF(('Encaissements factures N'!P31=8),'Encaissements factures N'!Q31,0)))+(IF(('Encaissements factures N'!T31=8),'Encaissements factures N'!U31,0)))+(IF(('Encaissements factures N'!X31=8),'Encaissements factures N'!Y31,0)))</f>
        <v>0</v>
      </c>
      <c r="K32" s="30">
        <f>((((IF(('Encaissements factures N'!L31=9),'Encaissements factures N'!M31,0))+(IF(('Encaissements factures N'!P31=9),'Encaissements factures N'!Q31,0)))+(IF(('Encaissements factures N'!T31=9),'Encaissements factures N'!U31,0)))+(IF(('Encaissements factures N'!X31=9),'Encaissements factures N'!Y31,0)))</f>
        <v>0</v>
      </c>
      <c r="L32" s="30">
        <f>((((IF(('Encaissements factures N'!L31=10),'Encaissements factures N'!M31,0))+(IF(('Encaissements factures N'!P31=10),'Encaissements factures N'!Q31,0)))+(IF(('Encaissements factures N'!T31=10),'Encaissements factures N'!U31,0)))+(IF(('Encaissements factures N'!X31=10),'Encaissements factures N'!Y31,0)))</f>
        <v>0</v>
      </c>
      <c r="M32" s="30">
        <f>((((IF(('Encaissements factures N'!L31=11),'Encaissements factures N'!M31,0))+(IF(('Encaissements factures N'!P31=11),'Encaissements factures N'!Q31,0)))+(IF(('Encaissements factures N'!T31=11),'Encaissements factures N'!U31,0)))+(IF(('Encaissements factures N'!X31=11),'Encaissements factures N'!Y31,0)))</f>
        <v>0</v>
      </c>
      <c r="N32" s="30">
        <f>((((IF(('Encaissements factures N'!L31=12),'Encaissements factures N'!M31,0))+(IF(('Encaissements factures N'!P31=12),'Encaissements factures N'!Q31,0)))+(IF(('Encaissements factures N'!T31=12),'Encaissements factures N'!U31,0)))+(IF(('Encaissements factures N'!X31=12),'Encaissements factures N'!Y31,0)))</f>
        <v>0</v>
      </c>
      <c r="O32" s="10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29">
        <f>'Encaissements factures N'!A32</f>
        <v>0</v>
      </c>
      <c r="B33" s="30">
        <f t="shared" si="0"/>
        <v>0</v>
      </c>
      <c r="C33" s="30">
        <f>((((IF(('Encaissements factures N'!L32=1),'Encaissements factures N'!M32,0))+(IF(('Encaissements factures N'!P32=1),'Encaissements factures N'!Q32,0)))+(IF(('Encaissements factures N'!T32=1),'Encaissements factures N'!U32,0)))+(IF(('Encaissements factures N'!X32=1),'Encaissements factures N'!Y32,0)))</f>
        <v>0</v>
      </c>
      <c r="D33" s="30">
        <f>((((IF(('Encaissements factures N'!L32=2),'Encaissements factures N'!M32,0))+(IF(('Encaissements factures N'!P32=2),'Encaissements factures N'!Q32,0)))+(IF(('Encaissements factures N'!T32=2),'Encaissements factures N'!U32,0)))+(IF(('Encaissements factures N'!X32=2),'Encaissements factures N'!Y32,0)))</f>
        <v>0</v>
      </c>
      <c r="E33" s="30">
        <f>((((IF(('Encaissements factures N'!L32=3),'Encaissements factures N'!M32,0))+(IF(('Encaissements factures N'!P32=3),'Encaissements factures N'!Q32,0)))+(IF(('Encaissements factures N'!T32=3),'Encaissements factures N'!U32,0)))+(IF(('Encaissements factures N'!X32=3),'Encaissements factures N'!Y32,0)))</f>
        <v>0</v>
      </c>
      <c r="F33" s="30">
        <f>((((IF(('Encaissements factures N'!L32=4),'Encaissements factures N'!M32,0))+(IF(('Encaissements factures N'!P32=4),'Encaissements factures N'!Q32,0)))+(IF(('Encaissements factures N'!T32=4),'Encaissements factures N'!U32,0)))+(IF(('Encaissements factures N'!X32=4),'Encaissements factures N'!Y32,0)))</f>
        <v>0</v>
      </c>
      <c r="G33" s="30">
        <f>((((IF(('Encaissements factures N'!L32=5),'Encaissements factures N'!M32,0))+(IF(('Encaissements factures N'!P32=5),'Encaissements factures N'!Q32,0)))+(IF(('Encaissements factures N'!T32=5),'Encaissements factures N'!U32,0)))+(IF(('Encaissements factures N'!X32=5),'Encaissements factures N'!Y32,0)))</f>
        <v>0</v>
      </c>
      <c r="H33" s="30">
        <f>((((IF(('Encaissements factures N'!L32=6),'Encaissements factures N'!M32,0))+(IF(('Encaissements factures N'!P32=6),'Encaissements factures N'!Q32,0)))+(IF(('Encaissements factures N'!T32=6),'Encaissements factures N'!U32,0)))+(IF(('Encaissements factures N'!X32=6),'Encaissements factures N'!Y32,0)))</f>
        <v>0</v>
      </c>
      <c r="I33" s="30">
        <f>((((IF(('Encaissements factures N'!L32=7),'Encaissements factures N'!M32,0))+(IF(('Encaissements factures N'!P32=7),'Encaissements factures N'!Q32,0)))+(IF(('Encaissements factures N'!T32=7),'Encaissements factures N'!U32,0)))+(IF(('Encaissements factures N'!X32=7),'Encaissements factures N'!Y32,0)))</f>
        <v>0</v>
      </c>
      <c r="J33" s="30">
        <f>((((IF(('Encaissements factures N'!L32=8),'Encaissements factures N'!M32,0))+(IF(('Encaissements factures N'!P32=8),'Encaissements factures N'!Q32,0)))+(IF(('Encaissements factures N'!T32=8),'Encaissements factures N'!U32,0)))+(IF(('Encaissements factures N'!X32=8),'Encaissements factures N'!Y32,0)))</f>
        <v>0</v>
      </c>
      <c r="K33" s="30">
        <f>((((IF(('Encaissements factures N'!L32=9),'Encaissements factures N'!M32,0))+(IF(('Encaissements factures N'!P32=9),'Encaissements factures N'!Q32,0)))+(IF(('Encaissements factures N'!T32=9),'Encaissements factures N'!U32,0)))+(IF(('Encaissements factures N'!X32=9),'Encaissements factures N'!Y32,0)))</f>
        <v>0</v>
      </c>
      <c r="L33" s="30">
        <f>((((IF(('Encaissements factures N'!L32=10),'Encaissements factures N'!M32,0))+(IF(('Encaissements factures N'!P32=10),'Encaissements factures N'!Q32,0)))+(IF(('Encaissements factures N'!T32=10),'Encaissements factures N'!U32,0)))+(IF(('Encaissements factures N'!X32=10),'Encaissements factures N'!Y32,0)))</f>
        <v>0</v>
      </c>
      <c r="M33" s="30">
        <f>((((IF(('Encaissements factures N'!L32=11),'Encaissements factures N'!M32,0))+(IF(('Encaissements factures N'!P32=11),'Encaissements factures N'!Q32,0)))+(IF(('Encaissements factures N'!T32=11),'Encaissements factures N'!U32,0)))+(IF(('Encaissements factures N'!X32=11),'Encaissements factures N'!Y32,0)))</f>
        <v>0</v>
      </c>
      <c r="N33" s="30">
        <f>((((IF(('Encaissements factures N'!L32=12),'Encaissements factures N'!M32,0))+(IF(('Encaissements factures N'!P32=12),'Encaissements factures N'!Q32,0)))+(IF(('Encaissements factures N'!T32=12),'Encaissements factures N'!U32,0)))+(IF(('Encaissements factures N'!X32=12),'Encaissements factures N'!Y32,0)))</f>
        <v>0</v>
      </c>
      <c r="O33" s="10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29">
        <f>'Encaissements factures N'!A33</f>
        <v>0</v>
      </c>
      <c r="B34" s="30">
        <f t="shared" si="0"/>
        <v>0</v>
      </c>
      <c r="C34" s="30">
        <f>((((IF(('Encaissements factures N'!L33=1),'Encaissements factures N'!M33,0))+(IF(('Encaissements factures N'!P33=1),'Encaissements factures N'!Q33,0)))+(IF(('Encaissements factures N'!T33=1),'Encaissements factures N'!U33,0)))+(IF(('Encaissements factures N'!X33=1),'Encaissements factures N'!Y33,0)))</f>
        <v>0</v>
      </c>
      <c r="D34" s="30">
        <f>((((IF(('Encaissements factures N'!L33=2),'Encaissements factures N'!M33,0))+(IF(('Encaissements factures N'!P33=2),'Encaissements factures N'!Q33,0)))+(IF(('Encaissements factures N'!T33=2),'Encaissements factures N'!U33,0)))+(IF(('Encaissements factures N'!X33=2),'Encaissements factures N'!Y33,0)))</f>
        <v>0</v>
      </c>
      <c r="E34" s="30">
        <f>((((IF(('Encaissements factures N'!L33=3),'Encaissements factures N'!M33,0))+(IF(('Encaissements factures N'!P33=3),'Encaissements factures N'!Q33,0)))+(IF(('Encaissements factures N'!T33=3),'Encaissements factures N'!U33,0)))+(IF(('Encaissements factures N'!X33=3),'Encaissements factures N'!Y33,0)))</f>
        <v>0</v>
      </c>
      <c r="F34" s="30">
        <f>((((IF(('Encaissements factures N'!L33=4),'Encaissements factures N'!M33,0))+(IF(('Encaissements factures N'!P33=4),'Encaissements factures N'!Q33,0)))+(IF(('Encaissements factures N'!T33=4),'Encaissements factures N'!U33,0)))+(IF(('Encaissements factures N'!X33=4),'Encaissements factures N'!Y33,0)))</f>
        <v>0</v>
      </c>
      <c r="G34" s="30">
        <f>((((IF(('Encaissements factures N'!L33=5),'Encaissements factures N'!M33,0))+(IF(('Encaissements factures N'!P33=5),'Encaissements factures N'!Q33,0)))+(IF(('Encaissements factures N'!T33=5),'Encaissements factures N'!U33,0)))+(IF(('Encaissements factures N'!X33=5),'Encaissements factures N'!Y33,0)))</f>
        <v>0</v>
      </c>
      <c r="H34" s="30">
        <f>((((IF(('Encaissements factures N'!L33=6),'Encaissements factures N'!M33,0))+(IF(('Encaissements factures N'!P33=6),'Encaissements factures N'!Q33,0)))+(IF(('Encaissements factures N'!T33=6),'Encaissements factures N'!U33,0)))+(IF(('Encaissements factures N'!X33=6),'Encaissements factures N'!Y33,0)))</f>
        <v>0</v>
      </c>
      <c r="I34" s="30">
        <f>((((IF(('Encaissements factures N'!L33=7),'Encaissements factures N'!M33,0))+(IF(('Encaissements factures N'!P33=7),'Encaissements factures N'!Q33,0)))+(IF(('Encaissements factures N'!T33=7),'Encaissements factures N'!U33,0)))+(IF(('Encaissements factures N'!X33=7),'Encaissements factures N'!Y33,0)))</f>
        <v>0</v>
      </c>
      <c r="J34" s="30">
        <f>((((IF(('Encaissements factures N'!L33=8),'Encaissements factures N'!M33,0))+(IF(('Encaissements factures N'!P33=8),'Encaissements factures N'!Q33,0)))+(IF(('Encaissements factures N'!T33=8),'Encaissements factures N'!U33,0)))+(IF(('Encaissements factures N'!X33=8),'Encaissements factures N'!Y33,0)))</f>
        <v>0</v>
      </c>
      <c r="K34" s="30">
        <f>((((IF(('Encaissements factures N'!L33=9),'Encaissements factures N'!M33,0))+(IF(('Encaissements factures N'!P33=9),'Encaissements factures N'!Q33,0)))+(IF(('Encaissements factures N'!T33=9),'Encaissements factures N'!U33,0)))+(IF(('Encaissements factures N'!X33=9),'Encaissements factures N'!Y33,0)))</f>
        <v>0</v>
      </c>
      <c r="L34" s="30">
        <f>((((IF(('Encaissements factures N'!L33=10),'Encaissements factures N'!M33,0))+(IF(('Encaissements factures N'!P33=10),'Encaissements factures N'!Q33,0)))+(IF(('Encaissements factures N'!T33=10),'Encaissements factures N'!U33,0)))+(IF(('Encaissements factures N'!X33=10),'Encaissements factures N'!Y33,0)))</f>
        <v>0</v>
      </c>
      <c r="M34" s="30">
        <f>((((IF(('Encaissements factures N'!L33=11),'Encaissements factures N'!M33,0))+(IF(('Encaissements factures N'!P33=11),'Encaissements factures N'!Q33,0)))+(IF(('Encaissements factures N'!T33=11),'Encaissements factures N'!U33,0)))+(IF(('Encaissements factures N'!X33=11),'Encaissements factures N'!Y33,0)))</f>
        <v>0</v>
      </c>
      <c r="N34" s="30">
        <f>((((IF(('Encaissements factures N'!L33=12),'Encaissements factures N'!M33,0))+(IF(('Encaissements factures N'!P33=12),'Encaissements factures N'!Q33,0)))+(IF(('Encaissements factures N'!T33=12),'Encaissements factures N'!U33,0)))+(IF(('Encaissements factures N'!X33=12),'Encaissements factures N'!Y33,0)))</f>
        <v>0</v>
      </c>
      <c r="O34" s="10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>
      <c r="A35" s="29">
        <f>'Encaissements factures N'!A34</f>
        <v>0</v>
      </c>
      <c r="B35" s="30">
        <f t="shared" si="0"/>
        <v>0</v>
      </c>
      <c r="C35" s="30">
        <f>((((IF(('Encaissements factures N'!L34=1),'Encaissements factures N'!M34,0))+(IF(('Encaissements factures N'!P34=1),'Encaissements factures N'!Q34,0)))+(IF(('Encaissements factures N'!T34=1),'Encaissements factures N'!U34,0)))+(IF(('Encaissements factures N'!X34=1),'Encaissements factures N'!Y34,0)))</f>
        <v>0</v>
      </c>
      <c r="D35" s="30">
        <f>((((IF(('Encaissements factures N'!L34=2),'Encaissements factures N'!M34,0))+(IF(('Encaissements factures N'!P34=2),'Encaissements factures N'!Q34,0)))+(IF(('Encaissements factures N'!T34=2),'Encaissements factures N'!U34,0)))+(IF(('Encaissements factures N'!X34=2),'Encaissements factures N'!Y34,0)))</f>
        <v>0</v>
      </c>
      <c r="E35" s="30">
        <f>((((IF(('Encaissements factures N'!L34=3),'Encaissements factures N'!M34,0))+(IF(('Encaissements factures N'!P34=3),'Encaissements factures N'!Q34,0)))+(IF(('Encaissements factures N'!T34=3),'Encaissements factures N'!U34,0)))+(IF(('Encaissements factures N'!X34=3),'Encaissements factures N'!Y34,0)))</f>
        <v>0</v>
      </c>
      <c r="F35" s="30">
        <f>((((IF(('Encaissements factures N'!L34=4),'Encaissements factures N'!M34,0))+(IF(('Encaissements factures N'!P34=4),'Encaissements factures N'!Q34,0)))+(IF(('Encaissements factures N'!T34=4),'Encaissements factures N'!U34,0)))+(IF(('Encaissements factures N'!X34=4),'Encaissements factures N'!Y34,0)))</f>
        <v>0</v>
      </c>
      <c r="G35" s="30">
        <f>((((IF(('Encaissements factures N'!L34=5),'Encaissements factures N'!M34,0))+(IF(('Encaissements factures N'!P34=5),'Encaissements factures N'!Q34,0)))+(IF(('Encaissements factures N'!T34=5),'Encaissements factures N'!U34,0)))+(IF(('Encaissements factures N'!X34=5),'Encaissements factures N'!Y34,0)))</f>
        <v>0</v>
      </c>
      <c r="H35" s="30">
        <f>((((IF(('Encaissements factures N'!L34=6),'Encaissements factures N'!M34,0))+(IF(('Encaissements factures N'!P34=6),'Encaissements factures N'!Q34,0)))+(IF(('Encaissements factures N'!T34=6),'Encaissements factures N'!U34,0)))+(IF(('Encaissements factures N'!X34=6),'Encaissements factures N'!Y34,0)))</f>
        <v>0</v>
      </c>
      <c r="I35" s="30">
        <f>((((IF(('Encaissements factures N'!L34=7),'Encaissements factures N'!M34,0))+(IF(('Encaissements factures N'!P34=7),'Encaissements factures N'!Q34,0)))+(IF(('Encaissements factures N'!T34=7),'Encaissements factures N'!U34,0)))+(IF(('Encaissements factures N'!X34=7),'Encaissements factures N'!Y34,0)))</f>
        <v>0</v>
      </c>
      <c r="J35" s="30">
        <f>((((IF(('Encaissements factures N'!L34=8),'Encaissements factures N'!M34,0))+(IF(('Encaissements factures N'!P34=8),'Encaissements factures N'!Q34,0)))+(IF(('Encaissements factures N'!T34=8),'Encaissements factures N'!U34,0)))+(IF(('Encaissements factures N'!X34=8),'Encaissements factures N'!Y34,0)))</f>
        <v>0</v>
      </c>
      <c r="K35" s="30">
        <f>((((IF(('Encaissements factures N'!L34=9),'Encaissements factures N'!M34,0))+(IF(('Encaissements factures N'!P34=9),'Encaissements factures N'!Q34,0)))+(IF(('Encaissements factures N'!T34=9),'Encaissements factures N'!U34,0)))+(IF(('Encaissements factures N'!X34=9),'Encaissements factures N'!Y34,0)))</f>
        <v>0</v>
      </c>
      <c r="L35" s="30">
        <f>((((IF(('Encaissements factures N'!L34=10),'Encaissements factures N'!M34,0))+(IF(('Encaissements factures N'!P34=10),'Encaissements factures N'!Q34,0)))+(IF(('Encaissements factures N'!T34=10),'Encaissements factures N'!U34,0)))+(IF(('Encaissements factures N'!X34=10),'Encaissements factures N'!Y34,0)))</f>
        <v>0</v>
      </c>
      <c r="M35" s="30">
        <f>((((IF(('Encaissements factures N'!L34=11),'Encaissements factures N'!M34,0))+(IF(('Encaissements factures N'!P34=11),'Encaissements factures N'!Q34,0)))+(IF(('Encaissements factures N'!T34=11),'Encaissements factures N'!U34,0)))+(IF(('Encaissements factures N'!X34=11),'Encaissements factures N'!Y34,0)))</f>
        <v>0</v>
      </c>
      <c r="N35" s="30">
        <f>((((IF(('Encaissements factures N'!L34=12),'Encaissements factures N'!M34,0))+(IF(('Encaissements factures N'!P34=12),'Encaissements factures N'!Q34,0)))+(IF(('Encaissements factures N'!T34=12),'Encaissements factures N'!U34,0)))+(IF(('Encaissements factures N'!X34=12),'Encaissements factures N'!Y34,0)))</f>
        <v>0</v>
      </c>
      <c r="O35" s="10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>
      <c r="A36" s="29">
        <f>'Encaissements factures N'!A35</f>
        <v>0</v>
      </c>
      <c r="B36" s="30">
        <f t="shared" si="0"/>
        <v>0</v>
      </c>
      <c r="C36" s="30">
        <f>((((IF(('Encaissements factures N'!L35=1),'Encaissements factures N'!M35,0))+(IF(('Encaissements factures N'!P35=1),'Encaissements factures N'!Q35,0)))+(IF(('Encaissements factures N'!T35=1),'Encaissements factures N'!U35,0)))+(IF(('Encaissements factures N'!X35=1),'Encaissements factures N'!Y35,0)))</f>
        <v>0</v>
      </c>
      <c r="D36" s="30">
        <f>((((IF(('Encaissements factures N'!L35=2),'Encaissements factures N'!M35,0))+(IF(('Encaissements factures N'!P35=2),'Encaissements factures N'!Q35,0)))+(IF(('Encaissements factures N'!T35=2),'Encaissements factures N'!U35,0)))+(IF(('Encaissements factures N'!X35=2),'Encaissements factures N'!Y35,0)))</f>
        <v>0</v>
      </c>
      <c r="E36" s="30">
        <f>((((IF(('Encaissements factures N'!L35=3),'Encaissements factures N'!M35,0))+(IF(('Encaissements factures N'!P35=3),'Encaissements factures N'!Q35,0)))+(IF(('Encaissements factures N'!T35=3),'Encaissements factures N'!U35,0)))+(IF(('Encaissements factures N'!X35=3),'Encaissements factures N'!Y35,0)))</f>
        <v>0</v>
      </c>
      <c r="F36" s="30">
        <f>((((IF(('Encaissements factures N'!L35=4),'Encaissements factures N'!M35,0))+(IF(('Encaissements factures N'!P35=4),'Encaissements factures N'!Q35,0)))+(IF(('Encaissements factures N'!T35=4),'Encaissements factures N'!U35,0)))+(IF(('Encaissements factures N'!X35=4),'Encaissements factures N'!Y35,0)))</f>
        <v>0</v>
      </c>
      <c r="G36" s="30">
        <f>((((IF(('Encaissements factures N'!L35=5),'Encaissements factures N'!M35,0))+(IF(('Encaissements factures N'!P35=5),'Encaissements factures N'!Q35,0)))+(IF(('Encaissements factures N'!T35=5),'Encaissements factures N'!U35,0)))+(IF(('Encaissements factures N'!X35=5),'Encaissements factures N'!Y35,0)))</f>
        <v>0</v>
      </c>
      <c r="H36" s="30">
        <f>((((IF(('Encaissements factures N'!L35=6),'Encaissements factures N'!M35,0))+(IF(('Encaissements factures N'!P35=6),'Encaissements factures N'!Q35,0)))+(IF(('Encaissements factures N'!T35=6),'Encaissements factures N'!U35,0)))+(IF(('Encaissements factures N'!X35=6),'Encaissements factures N'!Y35,0)))</f>
        <v>0</v>
      </c>
      <c r="I36" s="30">
        <f>((((IF(('Encaissements factures N'!L35=7),'Encaissements factures N'!M35,0))+(IF(('Encaissements factures N'!P35=7),'Encaissements factures N'!Q35,0)))+(IF(('Encaissements factures N'!T35=7),'Encaissements factures N'!U35,0)))+(IF(('Encaissements factures N'!X35=7),'Encaissements factures N'!Y35,0)))</f>
        <v>0</v>
      </c>
      <c r="J36" s="30">
        <f>((((IF(('Encaissements factures N'!L35=8),'Encaissements factures N'!M35,0))+(IF(('Encaissements factures N'!P35=8),'Encaissements factures N'!Q35,0)))+(IF(('Encaissements factures N'!T35=8),'Encaissements factures N'!U35,0)))+(IF(('Encaissements factures N'!X35=8),'Encaissements factures N'!Y35,0)))</f>
        <v>0</v>
      </c>
      <c r="K36" s="30">
        <f>((((IF(('Encaissements factures N'!L35=9),'Encaissements factures N'!M35,0))+(IF(('Encaissements factures N'!P35=9),'Encaissements factures N'!Q35,0)))+(IF(('Encaissements factures N'!T35=9),'Encaissements factures N'!U35,0)))+(IF(('Encaissements factures N'!X35=9),'Encaissements factures N'!Y35,0)))</f>
        <v>0</v>
      </c>
      <c r="L36" s="30">
        <f>((((IF(('Encaissements factures N'!L35=10),'Encaissements factures N'!M35,0))+(IF(('Encaissements factures N'!P35=10),'Encaissements factures N'!Q35,0)))+(IF(('Encaissements factures N'!T35=10),'Encaissements factures N'!U35,0)))+(IF(('Encaissements factures N'!X35=10),'Encaissements factures N'!Y35,0)))</f>
        <v>0</v>
      </c>
      <c r="M36" s="30">
        <f>((((IF(('Encaissements factures N'!L35=11),'Encaissements factures N'!M35,0))+(IF(('Encaissements factures N'!P35=11),'Encaissements factures N'!Q35,0)))+(IF(('Encaissements factures N'!T35=11),'Encaissements factures N'!U35,0)))+(IF(('Encaissements factures N'!X35=11),'Encaissements factures N'!Y35,0)))</f>
        <v>0</v>
      </c>
      <c r="N36" s="30">
        <f>((((IF(('Encaissements factures N'!L35=12),'Encaissements factures N'!M35,0))+(IF(('Encaissements factures N'!P35=12),'Encaissements factures N'!Q35,0)))+(IF(('Encaissements factures N'!T35=12),'Encaissements factures N'!U35,0)))+(IF(('Encaissements factures N'!X35=12),'Encaissements factures N'!Y35,0)))</f>
        <v>0</v>
      </c>
      <c r="O36" s="10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29">
        <f>'Encaissements factures N'!A36</f>
        <v>0</v>
      </c>
      <c r="B37" s="30">
        <f t="shared" si="0"/>
        <v>0</v>
      </c>
      <c r="C37" s="30">
        <f>((((IF(('Encaissements factures N'!L36=1),'Encaissements factures N'!M36,0))+(IF(('Encaissements factures N'!P36=1),'Encaissements factures N'!Q36,0)))+(IF(('Encaissements factures N'!T36=1),'Encaissements factures N'!U36,0)))+(IF(('Encaissements factures N'!X36=1),'Encaissements factures N'!Y36,0)))</f>
        <v>0</v>
      </c>
      <c r="D37" s="30">
        <f>((((IF(('Encaissements factures N'!L36=2),'Encaissements factures N'!M36,0))+(IF(('Encaissements factures N'!P36=2),'Encaissements factures N'!Q36,0)))+(IF(('Encaissements factures N'!T36=2),'Encaissements factures N'!U36,0)))+(IF(('Encaissements factures N'!X36=2),'Encaissements factures N'!Y36,0)))</f>
        <v>0</v>
      </c>
      <c r="E37" s="30">
        <f>((((IF(('Encaissements factures N'!L36=3),'Encaissements factures N'!M36,0))+(IF(('Encaissements factures N'!P36=3),'Encaissements factures N'!Q36,0)))+(IF(('Encaissements factures N'!T36=3),'Encaissements factures N'!U36,0)))+(IF(('Encaissements factures N'!X36=3),'Encaissements factures N'!Y36,0)))</f>
        <v>0</v>
      </c>
      <c r="F37" s="30">
        <f>((((IF(('Encaissements factures N'!L36=4),'Encaissements factures N'!M36,0))+(IF(('Encaissements factures N'!P36=4),'Encaissements factures N'!Q36,0)))+(IF(('Encaissements factures N'!T36=4),'Encaissements factures N'!U36,0)))+(IF(('Encaissements factures N'!X36=4),'Encaissements factures N'!Y36,0)))</f>
        <v>0</v>
      </c>
      <c r="G37" s="30">
        <f>((((IF(('Encaissements factures N'!L36=5),'Encaissements factures N'!M36,0))+(IF(('Encaissements factures N'!P36=5),'Encaissements factures N'!Q36,0)))+(IF(('Encaissements factures N'!T36=5),'Encaissements factures N'!U36,0)))+(IF(('Encaissements factures N'!X36=5),'Encaissements factures N'!Y36,0)))</f>
        <v>0</v>
      </c>
      <c r="H37" s="30">
        <f>((((IF(('Encaissements factures N'!L36=6),'Encaissements factures N'!M36,0))+(IF(('Encaissements factures N'!P36=6),'Encaissements factures N'!Q36,0)))+(IF(('Encaissements factures N'!T36=6),'Encaissements factures N'!U36,0)))+(IF(('Encaissements factures N'!X36=6),'Encaissements factures N'!Y36,0)))</f>
        <v>0</v>
      </c>
      <c r="I37" s="30">
        <f>((((IF(('Encaissements factures N'!L36=7),'Encaissements factures N'!M36,0))+(IF(('Encaissements factures N'!P36=7),'Encaissements factures N'!Q36,0)))+(IF(('Encaissements factures N'!T36=7),'Encaissements factures N'!U36,0)))+(IF(('Encaissements factures N'!X36=7),'Encaissements factures N'!Y36,0)))</f>
        <v>0</v>
      </c>
      <c r="J37" s="30">
        <f>((((IF(('Encaissements factures N'!L36=8),'Encaissements factures N'!M36,0))+(IF(('Encaissements factures N'!P36=8),'Encaissements factures N'!Q36,0)))+(IF(('Encaissements factures N'!T36=8),'Encaissements factures N'!U36,0)))+(IF(('Encaissements factures N'!X36=8),'Encaissements factures N'!Y36,0)))</f>
        <v>0</v>
      </c>
      <c r="K37" s="30">
        <f>((((IF(('Encaissements factures N'!L36=9),'Encaissements factures N'!M36,0))+(IF(('Encaissements factures N'!P36=9),'Encaissements factures N'!Q36,0)))+(IF(('Encaissements factures N'!T36=9),'Encaissements factures N'!U36,0)))+(IF(('Encaissements factures N'!X36=9),'Encaissements factures N'!Y36,0)))</f>
        <v>0</v>
      </c>
      <c r="L37" s="30">
        <f>((((IF(('Encaissements factures N'!L36=10),'Encaissements factures N'!M36,0))+(IF(('Encaissements factures N'!P36=10),'Encaissements factures N'!Q36,0)))+(IF(('Encaissements factures N'!T36=10),'Encaissements factures N'!U36,0)))+(IF(('Encaissements factures N'!X36=10),'Encaissements factures N'!Y36,0)))</f>
        <v>0</v>
      </c>
      <c r="M37" s="30">
        <f>((((IF(('Encaissements factures N'!L36=11),'Encaissements factures N'!M36,0))+(IF(('Encaissements factures N'!P36=11),'Encaissements factures N'!Q36,0)))+(IF(('Encaissements factures N'!T36=11),'Encaissements factures N'!U36,0)))+(IF(('Encaissements factures N'!X36=11),'Encaissements factures N'!Y36,0)))</f>
        <v>0</v>
      </c>
      <c r="N37" s="30">
        <f>((((IF(('Encaissements factures N'!L36=12),'Encaissements factures N'!M36,0))+(IF(('Encaissements factures N'!P36=12),'Encaissements factures N'!Q36,0)))+(IF(('Encaissements factures N'!T36=12),'Encaissements factures N'!U36,0)))+(IF(('Encaissements factures N'!X36=12),'Encaissements factures N'!Y36,0)))</f>
        <v>0</v>
      </c>
      <c r="O37" s="10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>
      <c r="A38" s="29">
        <f>'Encaissements factures N'!A37</f>
        <v>0</v>
      </c>
      <c r="B38" s="30">
        <f t="shared" si="0"/>
        <v>0</v>
      </c>
      <c r="C38" s="30">
        <f>((((IF(('Encaissements factures N'!L37=1),'Encaissements factures N'!M37,0))+(IF(('Encaissements factures N'!P37=1),'Encaissements factures N'!Q37,0)))+(IF(('Encaissements factures N'!T37=1),'Encaissements factures N'!U37,0)))+(IF(('Encaissements factures N'!X37=1),'Encaissements factures N'!Y37,0)))</f>
        <v>0</v>
      </c>
      <c r="D38" s="30">
        <f>((((IF(('Encaissements factures N'!L37=2),'Encaissements factures N'!M37,0))+(IF(('Encaissements factures N'!P37=2),'Encaissements factures N'!Q37,0)))+(IF(('Encaissements factures N'!T37=2),'Encaissements factures N'!U37,0)))+(IF(('Encaissements factures N'!X37=2),'Encaissements factures N'!Y37,0)))</f>
        <v>0</v>
      </c>
      <c r="E38" s="30">
        <f>((((IF(('Encaissements factures N'!L37=3),'Encaissements factures N'!M37,0))+(IF(('Encaissements factures N'!P37=3),'Encaissements factures N'!Q37,0)))+(IF(('Encaissements factures N'!T37=3),'Encaissements factures N'!U37,0)))+(IF(('Encaissements factures N'!X37=3),'Encaissements factures N'!Y37,0)))</f>
        <v>0</v>
      </c>
      <c r="F38" s="30">
        <f>((((IF(('Encaissements factures N'!L37=4),'Encaissements factures N'!M37,0))+(IF(('Encaissements factures N'!P37=4),'Encaissements factures N'!Q37,0)))+(IF(('Encaissements factures N'!T37=4),'Encaissements factures N'!U37,0)))+(IF(('Encaissements factures N'!X37=4),'Encaissements factures N'!Y37,0)))</f>
        <v>0</v>
      </c>
      <c r="G38" s="30">
        <f>((((IF(('Encaissements factures N'!L37=5),'Encaissements factures N'!M37,0))+(IF(('Encaissements factures N'!P37=5),'Encaissements factures N'!Q37,0)))+(IF(('Encaissements factures N'!T37=5),'Encaissements factures N'!U37,0)))+(IF(('Encaissements factures N'!X37=5),'Encaissements factures N'!Y37,0)))</f>
        <v>0</v>
      </c>
      <c r="H38" s="30">
        <f>((((IF(('Encaissements factures N'!L37=6),'Encaissements factures N'!M37,0))+(IF(('Encaissements factures N'!P37=6),'Encaissements factures N'!Q37,0)))+(IF(('Encaissements factures N'!T37=6),'Encaissements factures N'!U37,0)))+(IF(('Encaissements factures N'!X37=6),'Encaissements factures N'!Y37,0)))</f>
        <v>0</v>
      </c>
      <c r="I38" s="30">
        <f>((((IF(('Encaissements factures N'!L37=7),'Encaissements factures N'!M37,0))+(IF(('Encaissements factures N'!P37=7),'Encaissements factures N'!Q37,0)))+(IF(('Encaissements factures N'!T37=7),'Encaissements factures N'!U37,0)))+(IF(('Encaissements factures N'!X37=7),'Encaissements factures N'!Y37,0)))</f>
        <v>0</v>
      </c>
      <c r="J38" s="30">
        <f>((((IF(('Encaissements factures N'!L37=8),'Encaissements factures N'!M37,0))+(IF(('Encaissements factures N'!P37=8),'Encaissements factures N'!Q37,0)))+(IF(('Encaissements factures N'!T37=8),'Encaissements factures N'!U37,0)))+(IF(('Encaissements factures N'!X37=8),'Encaissements factures N'!Y37,0)))</f>
        <v>0</v>
      </c>
      <c r="K38" s="30">
        <f>((((IF(('Encaissements factures N'!L37=9),'Encaissements factures N'!M37,0))+(IF(('Encaissements factures N'!P37=9),'Encaissements factures N'!Q37,0)))+(IF(('Encaissements factures N'!T37=9),'Encaissements factures N'!U37,0)))+(IF(('Encaissements factures N'!X37=9),'Encaissements factures N'!Y37,0)))</f>
        <v>0</v>
      </c>
      <c r="L38" s="30">
        <f>((((IF(('Encaissements factures N'!L37=10),'Encaissements factures N'!M37,0))+(IF(('Encaissements factures N'!P37=10),'Encaissements factures N'!Q37,0)))+(IF(('Encaissements factures N'!T37=10),'Encaissements factures N'!U37,0)))+(IF(('Encaissements factures N'!X37=10),'Encaissements factures N'!Y37,0)))</f>
        <v>0</v>
      </c>
      <c r="M38" s="30">
        <f>((((IF(('Encaissements factures N'!L37=11),'Encaissements factures N'!M37,0))+(IF(('Encaissements factures N'!P37=11),'Encaissements factures N'!Q37,0)))+(IF(('Encaissements factures N'!T37=11),'Encaissements factures N'!U37,0)))+(IF(('Encaissements factures N'!X37=11),'Encaissements factures N'!Y37,0)))</f>
        <v>0</v>
      </c>
      <c r="N38" s="30">
        <f>((((IF(('Encaissements factures N'!L37=12),'Encaissements factures N'!M37,0))+(IF(('Encaissements factures N'!P37=12),'Encaissements factures N'!Q37,0)))+(IF(('Encaissements factures N'!T37=12),'Encaissements factures N'!U37,0)))+(IF(('Encaissements factures N'!X37=12),'Encaissements factures N'!Y37,0)))</f>
        <v>0</v>
      </c>
      <c r="O38" s="10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>
      <c r="A39" s="29">
        <f>'Encaissements factures N'!A38</f>
        <v>0</v>
      </c>
      <c r="B39" s="30">
        <f t="shared" si="0"/>
        <v>0</v>
      </c>
      <c r="C39" s="30">
        <f>((((IF(('Encaissements factures N'!L38=1),'Encaissements factures N'!M38,0))+(IF(('Encaissements factures N'!P38=1),'Encaissements factures N'!Q38,0)))+(IF(('Encaissements factures N'!T38=1),'Encaissements factures N'!U38,0)))+(IF(('Encaissements factures N'!X38=1),'Encaissements factures N'!Y38,0)))</f>
        <v>0</v>
      </c>
      <c r="D39" s="30">
        <f>((((IF(('Encaissements factures N'!L38=2),'Encaissements factures N'!M38,0))+(IF(('Encaissements factures N'!P38=2),'Encaissements factures N'!Q38,0)))+(IF(('Encaissements factures N'!T38=2),'Encaissements factures N'!U38,0)))+(IF(('Encaissements factures N'!X38=2),'Encaissements factures N'!Y38,0)))</f>
        <v>0</v>
      </c>
      <c r="E39" s="30">
        <f>((((IF(('Encaissements factures N'!L38=3),'Encaissements factures N'!M38,0))+(IF(('Encaissements factures N'!P38=3),'Encaissements factures N'!Q38,0)))+(IF(('Encaissements factures N'!T38=3),'Encaissements factures N'!U38,0)))+(IF(('Encaissements factures N'!X38=3),'Encaissements factures N'!Y38,0)))</f>
        <v>0</v>
      </c>
      <c r="F39" s="30">
        <f>((((IF(('Encaissements factures N'!L38=4),'Encaissements factures N'!M38,0))+(IF(('Encaissements factures N'!P38=4),'Encaissements factures N'!Q38,0)))+(IF(('Encaissements factures N'!T38=4),'Encaissements factures N'!U38,0)))+(IF(('Encaissements factures N'!X38=4),'Encaissements factures N'!Y38,0)))</f>
        <v>0</v>
      </c>
      <c r="G39" s="30">
        <f>((((IF(('Encaissements factures N'!L38=5),'Encaissements factures N'!M38,0))+(IF(('Encaissements factures N'!P38=5),'Encaissements factures N'!Q38,0)))+(IF(('Encaissements factures N'!T38=5),'Encaissements factures N'!U38,0)))+(IF(('Encaissements factures N'!X38=5),'Encaissements factures N'!Y38,0)))</f>
        <v>0</v>
      </c>
      <c r="H39" s="30">
        <f>((((IF(('Encaissements factures N'!L38=6),'Encaissements factures N'!M38,0))+(IF(('Encaissements factures N'!P38=6),'Encaissements factures N'!Q38,0)))+(IF(('Encaissements factures N'!T38=6),'Encaissements factures N'!U38,0)))+(IF(('Encaissements factures N'!X38=6),'Encaissements factures N'!Y38,0)))</f>
        <v>0</v>
      </c>
      <c r="I39" s="30">
        <f>((((IF(('Encaissements factures N'!L38=7),'Encaissements factures N'!M38,0))+(IF(('Encaissements factures N'!P38=7),'Encaissements factures N'!Q38,0)))+(IF(('Encaissements factures N'!T38=7),'Encaissements factures N'!U38,0)))+(IF(('Encaissements factures N'!X38=7),'Encaissements factures N'!Y38,0)))</f>
        <v>0</v>
      </c>
      <c r="J39" s="30">
        <f>((((IF(('Encaissements factures N'!L38=8),'Encaissements factures N'!M38,0))+(IF(('Encaissements factures N'!P38=8),'Encaissements factures N'!Q38,0)))+(IF(('Encaissements factures N'!T38=8),'Encaissements factures N'!U38,0)))+(IF(('Encaissements factures N'!X38=8),'Encaissements factures N'!Y38,0)))</f>
        <v>0</v>
      </c>
      <c r="K39" s="30">
        <f>((((IF(('Encaissements factures N'!L38=9),'Encaissements factures N'!M38,0))+(IF(('Encaissements factures N'!P38=9),'Encaissements factures N'!Q38,0)))+(IF(('Encaissements factures N'!T38=9),'Encaissements factures N'!U38,0)))+(IF(('Encaissements factures N'!X38=9),'Encaissements factures N'!Y38,0)))</f>
        <v>0</v>
      </c>
      <c r="L39" s="30">
        <f>((((IF(('Encaissements factures N'!L38=10),'Encaissements factures N'!M38,0))+(IF(('Encaissements factures N'!P38=10),'Encaissements factures N'!Q38,0)))+(IF(('Encaissements factures N'!T38=10),'Encaissements factures N'!U38,0)))+(IF(('Encaissements factures N'!X38=10),'Encaissements factures N'!Y38,0)))</f>
        <v>0</v>
      </c>
      <c r="M39" s="30">
        <f>((((IF(('Encaissements factures N'!L38=11),'Encaissements factures N'!M38,0))+(IF(('Encaissements factures N'!P38=11),'Encaissements factures N'!Q38,0)))+(IF(('Encaissements factures N'!T38=11),'Encaissements factures N'!U38,0)))+(IF(('Encaissements factures N'!X38=11),'Encaissements factures N'!Y38,0)))</f>
        <v>0</v>
      </c>
      <c r="N39" s="30">
        <f>((((IF(('Encaissements factures N'!L38=12),'Encaissements factures N'!M38,0))+(IF(('Encaissements factures N'!P38=12),'Encaissements factures N'!Q38,0)))+(IF(('Encaissements factures N'!T38=12),'Encaissements factures N'!U38,0)))+(IF(('Encaissements factures N'!X38=12),'Encaissements factures N'!Y38,0)))</f>
        <v>0</v>
      </c>
      <c r="O39" s="10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29">
        <f>'Encaissements factures N'!A39</f>
        <v>0</v>
      </c>
      <c r="B40" s="30">
        <f t="shared" si="0"/>
        <v>0</v>
      </c>
      <c r="C40" s="30">
        <f>((((IF(('Encaissements factures N'!L39=1),'Encaissements factures N'!M39,0))+(IF(('Encaissements factures N'!P39=1),'Encaissements factures N'!Q39,0)))+(IF(('Encaissements factures N'!T39=1),'Encaissements factures N'!U39,0)))+(IF(('Encaissements factures N'!X39=1),'Encaissements factures N'!Y39,0)))</f>
        <v>0</v>
      </c>
      <c r="D40" s="30">
        <f>((((IF(('Encaissements factures N'!L39=2),'Encaissements factures N'!M39,0))+(IF(('Encaissements factures N'!P39=2),'Encaissements factures N'!Q39,0)))+(IF(('Encaissements factures N'!T39=2),'Encaissements factures N'!U39,0)))+(IF(('Encaissements factures N'!X39=2),'Encaissements factures N'!Y39,0)))</f>
        <v>0</v>
      </c>
      <c r="E40" s="30">
        <f>((((IF(('Encaissements factures N'!L39=3),'Encaissements factures N'!M39,0))+(IF(('Encaissements factures N'!P39=3),'Encaissements factures N'!Q39,0)))+(IF(('Encaissements factures N'!T39=3),'Encaissements factures N'!U39,0)))+(IF(('Encaissements factures N'!X39=3),'Encaissements factures N'!Y39,0)))</f>
        <v>0</v>
      </c>
      <c r="F40" s="30">
        <f>((((IF(('Encaissements factures N'!L39=4),'Encaissements factures N'!M39,0))+(IF(('Encaissements factures N'!P39=4),'Encaissements factures N'!Q39,0)))+(IF(('Encaissements factures N'!T39=4),'Encaissements factures N'!U39,0)))+(IF(('Encaissements factures N'!X39=4),'Encaissements factures N'!Y39,0)))</f>
        <v>0</v>
      </c>
      <c r="G40" s="30">
        <f>((((IF(('Encaissements factures N'!L39=5),'Encaissements factures N'!M39,0))+(IF(('Encaissements factures N'!P39=5),'Encaissements factures N'!Q39,0)))+(IF(('Encaissements factures N'!T39=5),'Encaissements factures N'!U39,0)))+(IF(('Encaissements factures N'!X39=5),'Encaissements factures N'!Y39,0)))</f>
        <v>0</v>
      </c>
      <c r="H40" s="30">
        <f>((((IF(('Encaissements factures N'!L39=6),'Encaissements factures N'!M39,0))+(IF(('Encaissements factures N'!P39=6),'Encaissements factures N'!Q39,0)))+(IF(('Encaissements factures N'!T39=6),'Encaissements factures N'!U39,0)))+(IF(('Encaissements factures N'!X39=6),'Encaissements factures N'!Y39,0)))</f>
        <v>0</v>
      </c>
      <c r="I40" s="30">
        <f>((((IF(('Encaissements factures N'!L39=7),'Encaissements factures N'!M39,0))+(IF(('Encaissements factures N'!P39=7),'Encaissements factures N'!Q39,0)))+(IF(('Encaissements factures N'!T39=7),'Encaissements factures N'!U39,0)))+(IF(('Encaissements factures N'!X39=7),'Encaissements factures N'!Y39,0)))</f>
        <v>0</v>
      </c>
      <c r="J40" s="30">
        <f>((((IF(('Encaissements factures N'!L39=8),'Encaissements factures N'!M39,0))+(IF(('Encaissements factures N'!P39=8),'Encaissements factures N'!Q39,0)))+(IF(('Encaissements factures N'!T39=8),'Encaissements factures N'!U39,0)))+(IF(('Encaissements factures N'!X39=8),'Encaissements factures N'!Y39,0)))</f>
        <v>0</v>
      </c>
      <c r="K40" s="30">
        <f>((((IF(('Encaissements factures N'!L39=9),'Encaissements factures N'!M39,0))+(IF(('Encaissements factures N'!P39=9),'Encaissements factures N'!Q39,0)))+(IF(('Encaissements factures N'!T39=9),'Encaissements factures N'!U39,0)))+(IF(('Encaissements factures N'!X39=9),'Encaissements factures N'!Y39,0)))</f>
        <v>0</v>
      </c>
      <c r="L40" s="30">
        <f>((((IF(('Encaissements factures N'!L39=10),'Encaissements factures N'!M39,0))+(IF(('Encaissements factures N'!P39=10),'Encaissements factures N'!Q39,0)))+(IF(('Encaissements factures N'!T39=10),'Encaissements factures N'!U39,0)))+(IF(('Encaissements factures N'!X39=10),'Encaissements factures N'!Y39,0)))</f>
        <v>0</v>
      </c>
      <c r="M40" s="30">
        <f>((((IF(('Encaissements factures N'!L39=11),'Encaissements factures N'!M39,0))+(IF(('Encaissements factures N'!P39=11),'Encaissements factures N'!Q39,0)))+(IF(('Encaissements factures N'!T39=11),'Encaissements factures N'!U39,0)))+(IF(('Encaissements factures N'!X39=11),'Encaissements factures N'!Y39,0)))</f>
        <v>0</v>
      </c>
      <c r="N40" s="30">
        <f>((((IF(('Encaissements factures N'!L39=12),'Encaissements factures N'!M39,0))+(IF(('Encaissements factures N'!P39=12),'Encaissements factures N'!Q39,0)))+(IF(('Encaissements factures N'!T39=12),'Encaissements factures N'!U39,0)))+(IF(('Encaissements factures N'!X39=12),'Encaissements factures N'!Y39,0)))</f>
        <v>0</v>
      </c>
      <c r="O40" s="10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>
      <c r="A41" s="29">
        <f>'Encaissements factures N'!A40</f>
        <v>0</v>
      </c>
      <c r="B41" s="30">
        <f t="shared" si="0"/>
        <v>0</v>
      </c>
      <c r="C41" s="30">
        <f>((((IF(('Encaissements factures N'!L40=1),'Encaissements factures N'!M40,0))+(IF(('Encaissements factures N'!P40=1),'Encaissements factures N'!Q40,0)))+(IF(('Encaissements factures N'!T40=1),'Encaissements factures N'!U40,0)))+(IF(('Encaissements factures N'!X40=1),'Encaissements factures N'!Y40,0)))</f>
        <v>0</v>
      </c>
      <c r="D41" s="30">
        <f>((((IF(('Encaissements factures N'!L40=2),'Encaissements factures N'!M40,0))+(IF(('Encaissements factures N'!P40=2),'Encaissements factures N'!Q40,0)))+(IF(('Encaissements factures N'!T40=2),'Encaissements factures N'!U40,0)))+(IF(('Encaissements factures N'!X40=2),'Encaissements factures N'!Y40,0)))</f>
        <v>0</v>
      </c>
      <c r="E41" s="30">
        <f>((((IF(('Encaissements factures N'!L40=3),'Encaissements factures N'!M40,0))+(IF(('Encaissements factures N'!P40=3),'Encaissements factures N'!Q40,0)))+(IF(('Encaissements factures N'!T40=3),'Encaissements factures N'!U40,0)))+(IF(('Encaissements factures N'!X40=3),'Encaissements factures N'!Y40,0)))</f>
        <v>0</v>
      </c>
      <c r="F41" s="30">
        <f>((((IF(('Encaissements factures N'!L40=4),'Encaissements factures N'!M40,0))+(IF(('Encaissements factures N'!P40=4),'Encaissements factures N'!Q40,0)))+(IF(('Encaissements factures N'!T40=4),'Encaissements factures N'!U40,0)))+(IF(('Encaissements factures N'!X40=4),'Encaissements factures N'!Y40,0)))</f>
        <v>0</v>
      </c>
      <c r="G41" s="30">
        <f>((((IF(('Encaissements factures N'!L40=5),'Encaissements factures N'!M40,0))+(IF(('Encaissements factures N'!P40=5),'Encaissements factures N'!Q40,0)))+(IF(('Encaissements factures N'!T40=5),'Encaissements factures N'!U40,0)))+(IF(('Encaissements factures N'!X40=5),'Encaissements factures N'!Y40,0)))</f>
        <v>0</v>
      </c>
      <c r="H41" s="30">
        <f>((((IF(('Encaissements factures N'!L40=6),'Encaissements factures N'!M40,0))+(IF(('Encaissements factures N'!P40=6),'Encaissements factures N'!Q40,0)))+(IF(('Encaissements factures N'!T40=6),'Encaissements factures N'!U40,0)))+(IF(('Encaissements factures N'!X40=6),'Encaissements factures N'!Y40,0)))</f>
        <v>0</v>
      </c>
      <c r="I41" s="30">
        <f>((((IF(('Encaissements factures N'!L40=7),'Encaissements factures N'!M40,0))+(IF(('Encaissements factures N'!P40=7),'Encaissements factures N'!Q40,0)))+(IF(('Encaissements factures N'!T40=7),'Encaissements factures N'!U40,0)))+(IF(('Encaissements factures N'!X40=7),'Encaissements factures N'!Y40,0)))</f>
        <v>0</v>
      </c>
      <c r="J41" s="30">
        <f>((((IF(('Encaissements factures N'!L40=8),'Encaissements factures N'!M40,0))+(IF(('Encaissements factures N'!P40=8),'Encaissements factures N'!Q40,0)))+(IF(('Encaissements factures N'!T40=8),'Encaissements factures N'!U40,0)))+(IF(('Encaissements factures N'!X40=8),'Encaissements factures N'!Y40,0)))</f>
        <v>0</v>
      </c>
      <c r="K41" s="30">
        <f>((((IF(('Encaissements factures N'!L40=9),'Encaissements factures N'!M40,0))+(IF(('Encaissements factures N'!P40=9),'Encaissements factures N'!Q40,0)))+(IF(('Encaissements factures N'!T40=9),'Encaissements factures N'!U40,0)))+(IF(('Encaissements factures N'!X40=9),'Encaissements factures N'!Y40,0)))</f>
        <v>0</v>
      </c>
      <c r="L41" s="30">
        <f>((((IF(('Encaissements factures N'!L40=10),'Encaissements factures N'!M40,0))+(IF(('Encaissements factures N'!P40=10),'Encaissements factures N'!Q40,0)))+(IF(('Encaissements factures N'!T40=10),'Encaissements factures N'!U40,0)))+(IF(('Encaissements factures N'!X40=10),'Encaissements factures N'!Y40,0)))</f>
        <v>0</v>
      </c>
      <c r="M41" s="30">
        <f>((((IF(('Encaissements factures N'!L40=11),'Encaissements factures N'!M40,0))+(IF(('Encaissements factures N'!P40=11),'Encaissements factures N'!Q40,0)))+(IF(('Encaissements factures N'!T40=11),'Encaissements factures N'!U40,0)))+(IF(('Encaissements factures N'!X40=11),'Encaissements factures N'!Y40,0)))</f>
        <v>0</v>
      </c>
      <c r="N41" s="30">
        <f>((((IF(('Encaissements factures N'!L40=12),'Encaissements factures N'!M40,0))+(IF(('Encaissements factures N'!P40=12),'Encaissements factures N'!Q40,0)))+(IF(('Encaissements factures N'!T40=12),'Encaissements factures N'!U40,0)))+(IF(('Encaissements factures N'!X40=12),'Encaissements factures N'!Y40,0)))</f>
        <v>0</v>
      </c>
      <c r="O41" s="10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>
      <c r="A42" s="29">
        <f>'Encaissements factures N'!A41</f>
        <v>0</v>
      </c>
      <c r="B42" s="30">
        <f t="shared" si="0"/>
        <v>0</v>
      </c>
      <c r="C42" s="30">
        <f>((((IF(('Encaissements factures N'!L41=1),'Encaissements factures N'!M41,0))+(IF(('Encaissements factures N'!P41=1),'Encaissements factures N'!Q41,0)))+(IF(('Encaissements factures N'!T41=1),'Encaissements factures N'!U41,0)))+(IF(('Encaissements factures N'!X41=1),'Encaissements factures N'!Y41,0)))</f>
        <v>0</v>
      </c>
      <c r="D42" s="30">
        <f>((((IF(('Encaissements factures N'!L41=2),'Encaissements factures N'!M41,0))+(IF(('Encaissements factures N'!P41=2),'Encaissements factures N'!Q41,0)))+(IF(('Encaissements factures N'!T41=2),'Encaissements factures N'!U41,0)))+(IF(('Encaissements factures N'!X41=2),'Encaissements factures N'!Y41,0)))</f>
        <v>0</v>
      </c>
      <c r="E42" s="30">
        <f>((((IF(('Encaissements factures N'!L41=3),'Encaissements factures N'!M41,0))+(IF(('Encaissements factures N'!P41=3),'Encaissements factures N'!Q41,0)))+(IF(('Encaissements factures N'!T41=3),'Encaissements factures N'!U41,0)))+(IF(('Encaissements factures N'!X41=3),'Encaissements factures N'!Y41,0)))</f>
        <v>0</v>
      </c>
      <c r="F42" s="30">
        <f>((((IF(('Encaissements factures N'!L41=4),'Encaissements factures N'!M41,0))+(IF(('Encaissements factures N'!P41=4),'Encaissements factures N'!Q41,0)))+(IF(('Encaissements factures N'!T41=4),'Encaissements factures N'!U41,0)))+(IF(('Encaissements factures N'!X41=4),'Encaissements factures N'!Y41,0)))</f>
        <v>0</v>
      </c>
      <c r="G42" s="30">
        <f>((((IF(('Encaissements factures N'!L41=5),'Encaissements factures N'!M41,0))+(IF(('Encaissements factures N'!P41=5),'Encaissements factures N'!Q41,0)))+(IF(('Encaissements factures N'!T41=5),'Encaissements factures N'!U41,0)))+(IF(('Encaissements factures N'!X41=5),'Encaissements factures N'!Y41,0)))</f>
        <v>0</v>
      </c>
      <c r="H42" s="30">
        <f>((((IF(('Encaissements factures N'!L41=6),'Encaissements factures N'!M41,0))+(IF(('Encaissements factures N'!P41=6),'Encaissements factures N'!Q41,0)))+(IF(('Encaissements factures N'!T41=6),'Encaissements factures N'!U41,0)))+(IF(('Encaissements factures N'!X41=6),'Encaissements factures N'!Y41,0)))</f>
        <v>0</v>
      </c>
      <c r="I42" s="30">
        <f>((((IF(('Encaissements factures N'!L41=7),'Encaissements factures N'!M41,0))+(IF(('Encaissements factures N'!P41=7),'Encaissements factures N'!Q41,0)))+(IF(('Encaissements factures N'!T41=7),'Encaissements factures N'!U41,0)))+(IF(('Encaissements factures N'!X41=7),'Encaissements factures N'!Y41,0)))</f>
        <v>0</v>
      </c>
      <c r="J42" s="30">
        <f>((((IF(('Encaissements factures N'!L41=8),'Encaissements factures N'!M41,0))+(IF(('Encaissements factures N'!P41=8),'Encaissements factures N'!Q41,0)))+(IF(('Encaissements factures N'!T41=8),'Encaissements factures N'!U41,0)))+(IF(('Encaissements factures N'!X41=8),'Encaissements factures N'!Y41,0)))</f>
        <v>0</v>
      </c>
      <c r="K42" s="30">
        <f>((((IF(('Encaissements factures N'!L41=9),'Encaissements factures N'!M41,0))+(IF(('Encaissements factures N'!P41=9),'Encaissements factures N'!Q41,0)))+(IF(('Encaissements factures N'!T41=9),'Encaissements factures N'!U41,0)))+(IF(('Encaissements factures N'!X41=9),'Encaissements factures N'!Y41,0)))</f>
        <v>0</v>
      </c>
      <c r="L42" s="30">
        <f>((((IF(('Encaissements factures N'!L41=10),'Encaissements factures N'!M41,0))+(IF(('Encaissements factures N'!P41=10),'Encaissements factures N'!Q41,0)))+(IF(('Encaissements factures N'!T41=10),'Encaissements factures N'!U41,0)))+(IF(('Encaissements factures N'!X41=10),'Encaissements factures N'!Y41,0)))</f>
        <v>0</v>
      </c>
      <c r="M42" s="30">
        <f>((((IF(('Encaissements factures N'!L41=11),'Encaissements factures N'!M41,0))+(IF(('Encaissements factures N'!P41=11),'Encaissements factures N'!Q41,0)))+(IF(('Encaissements factures N'!T41=11),'Encaissements factures N'!U41,0)))+(IF(('Encaissements factures N'!X41=11),'Encaissements factures N'!Y41,0)))</f>
        <v>0</v>
      </c>
      <c r="N42" s="30">
        <f>((((IF(('Encaissements factures N'!L41=12),'Encaissements factures N'!M41,0))+(IF(('Encaissements factures N'!P41=12),'Encaissements factures N'!Q41,0)))+(IF(('Encaissements factures N'!T41=12),'Encaissements factures N'!U41,0)))+(IF(('Encaissements factures N'!X41=12),'Encaissements factures N'!Y41,0)))</f>
        <v>0</v>
      </c>
      <c r="O42" s="10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>
      <c r="A43" s="29">
        <f>'Encaissements factures N'!A42</f>
        <v>0</v>
      </c>
      <c r="B43" s="30">
        <f t="shared" si="0"/>
        <v>0</v>
      </c>
      <c r="C43" s="30">
        <f>((((IF(('Encaissements factures N'!L42=1),'Encaissements factures N'!M42,0))+(IF(('Encaissements factures N'!P42=1),'Encaissements factures N'!Q42,0)))+(IF(('Encaissements factures N'!T42=1),'Encaissements factures N'!U42,0)))+(IF(('Encaissements factures N'!X42=1),'Encaissements factures N'!Y42,0)))</f>
        <v>0</v>
      </c>
      <c r="D43" s="30">
        <f>((((IF(('Encaissements factures N'!L42=2),'Encaissements factures N'!M42,0))+(IF(('Encaissements factures N'!P42=2),'Encaissements factures N'!Q42,0)))+(IF(('Encaissements factures N'!T42=2),'Encaissements factures N'!U42,0)))+(IF(('Encaissements factures N'!X42=2),'Encaissements factures N'!Y42,0)))</f>
        <v>0</v>
      </c>
      <c r="E43" s="30">
        <f>((((IF(('Encaissements factures N'!L42=3),'Encaissements factures N'!M42,0))+(IF(('Encaissements factures N'!P42=3),'Encaissements factures N'!Q42,0)))+(IF(('Encaissements factures N'!T42=3),'Encaissements factures N'!U42,0)))+(IF(('Encaissements factures N'!X42=3),'Encaissements factures N'!Y42,0)))</f>
        <v>0</v>
      </c>
      <c r="F43" s="30">
        <f>((((IF(('Encaissements factures N'!L42=4),'Encaissements factures N'!M42,0))+(IF(('Encaissements factures N'!P42=4),'Encaissements factures N'!Q42,0)))+(IF(('Encaissements factures N'!T42=4),'Encaissements factures N'!U42,0)))+(IF(('Encaissements factures N'!X42=4),'Encaissements factures N'!Y42,0)))</f>
        <v>0</v>
      </c>
      <c r="G43" s="30">
        <f>((((IF(('Encaissements factures N'!L42=5),'Encaissements factures N'!M42,0))+(IF(('Encaissements factures N'!P42=5),'Encaissements factures N'!Q42,0)))+(IF(('Encaissements factures N'!T42=5),'Encaissements factures N'!U42,0)))+(IF(('Encaissements factures N'!X42=5),'Encaissements factures N'!Y42,0)))</f>
        <v>0</v>
      </c>
      <c r="H43" s="30">
        <f>((((IF(('Encaissements factures N'!L42=6),'Encaissements factures N'!M42,0))+(IF(('Encaissements factures N'!P42=6),'Encaissements factures N'!Q42,0)))+(IF(('Encaissements factures N'!T42=6),'Encaissements factures N'!U42,0)))+(IF(('Encaissements factures N'!X42=6),'Encaissements factures N'!Y42,0)))</f>
        <v>0</v>
      </c>
      <c r="I43" s="30">
        <f>((((IF(('Encaissements factures N'!L42=7),'Encaissements factures N'!M42,0))+(IF(('Encaissements factures N'!P42=7),'Encaissements factures N'!Q42,0)))+(IF(('Encaissements factures N'!T42=7),'Encaissements factures N'!U42,0)))+(IF(('Encaissements factures N'!X42=7),'Encaissements factures N'!Y42,0)))</f>
        <v>0</v>
      </c>
      <c r="J43" s="30">
        <f>((((IF(('Encaissements factures N'!L42=8),'Encaissements factures N'!M42,0))+(IF(('Encaissements factures N'!P42=8),'Encaissements factures N'!Q42,0)))+(IF(('Encaissements factures N'!T42=8),'Encaissements factures N'!U42,0)))+(IF(('Encaissements factures N'!X42=8),'Encaissements factures N'!Y42,0)))</f>
        <v>0</v>
      </c>
      <c r="K43" s="30">
        <f>((((IF(('Encaissements factures N'!L42=9),'Encaissements factures N'!M42,0))+(IF(('Encaissements factures N'!P42=9),'Encaissements factures N'!Q42,0)))+(IF(('Encaissements factures N'!T42=9),'Encaissements factures N'!U42,0)))+(IF(('Encaissements factures N'!X42=9),'Encaissements factures N'!Y42,0)))</f>
        <v>0</v>
      </c>
      <c r="L43" s="30">
        <f>((((IF(('Encaissements factures N'!L42=10),'Encaissements factures N'!M42,0))+(IF(('Encaissements factures N'!P42=10),'Encaissements factures N'!Q42,0)))+(IF(('Encaissements factures N'!T42=10),'Encaissements factures N'!U42,0)))+(IF(('Encaissements factures N'!X42=10),'Encaissements factures N'!Y42,0)))</f>
        <v>0</v>
      </c>
      <c r="M43" s="30">
        <f>((((IF(('Encaissements factures N'!L42=11),'Encaissements factures N'!M42,0))+(IF(('Encaissements factures N'!P42=11),'Encaissements factures N'!Q42,0)))+(IF(('Encaissements factures N'!T42=11),'Encaissements factures N'!U42,0)))+(IF(('Encaissements factures N'!X42=11),'Encaissements factures N'!Y42,0)))</f>
        <v>0</v>
      </c>
      <c r="N43" s="30">
        <f>((((IF(('Encaissements factures N'!L42=12),'Encaissements factures N'!M42,0))+(IF(('Encaissements factures N'!P42=12),'Encaissements factures N'!Q42,0)))+(IF(('Encaissements factures N'!T42=12),'Encaissements factures N'!U42,0)))+(IF(('Encaissements factures N'!X42=12),'Encaissements factures N'!Y42,0)))</f>
        <v>0</v>
      </c>
      <c r="O43" s="10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>
      <c r="A44" s="29">
        <f>'Encaissements factures N'!A43</f>
        <v>0</v>
      </c>
      <c r="B44" s="30">
        <f t="shared" si="0"/>
        <v>0</v>
      </c>
      <c r="C44" s="30">
        <f>((((IF(('Encaissements factures N'!L43=1),'Encaissements factures N'!M43,0))+(IF(('Encaissements factures N'!P43=1),'Encaissements factures N'!Q43,0)))+(IF(('Encaissements factures N'!T43=1),'Encaissements factures N'!U43,0)))+(IF(('Encaissements factures N'!X43=1),'Encaissements factures N'!Y43,0)))</f>
        <v>0</v>
      </c>
      <c r="D44" s="30">
        <f>((((IF(('Encaissements factures N'!L43=2),'Encaissements factures N'!M43,0))+(IF(('Encaissements factures N'!P43=2),'Encaissements factures N'!Q43,0)))+(IF(('Encaissements factures N'!T43=2),'Encaissements factures N'!U43,0)))+(IF(('Encaissements factures N'!X43=2),'Encaissements factures N'!Y43,0)))</f>
        <v>0</v>
      </c>
      <c r="E44" s="30">
        <f>((((IF(('Encaissements factures N'!L43=3),'Encaissements factures N'!M43,0))+(IF(('Encaissements factures N'!P43=3),'Encaissements factures N'!Q43,0)))+(IF(('Encaissements factures N'!T43=3),'Encaissements factures N'!U43,0)))+(IF(('Encaissements factures N'!X43=3),'Encaissements factures N'!Y43,0)))</f>
        <v>0</v>
      </c>
      <c r="F44" s="30">
        <f>((((IF(('Encaissements factures N'!L43=4),'Encaissements factures N'!M43,0))+(IF(('Encaissements factures N'!P43=4),'Encaissements factures N'!Q43,0)))+(IF(('Encaissements factures N'!T43=4),'Encaissements factures N'!U43,0)))+(IF(('Encaissements factures N'!X43=4),'Encaissements factures N'!Y43,0)))</f>
        <v>0</v>
      </c>
      <c r="G44" s="30">
        <f>((((IF(('Encaissements factures N'!L43=5),'Encaissements factures N'!M43,0))+(IF(('Encaissements factures N'!P43=5),'Encaissements factures N'!Q43,0)))+(IF(('Encaissements factures N'!T43=5),'Encaissements factures N'!U43,0)))+(IF(('Encaissements factures N'!X43=5),'Encaissements factures N'!Y43,0)))</f>
        <v>0</v>
      </c>
      <c r="H44" s="30">
        <f>((((IF(('Encaissements factures N'!L43=6),'Encaissements factures N'!M43,0))+(IF(('Encaissements factures N'!P43=6),'Encaissements factures N'!Q43,0)))+(IF(('Encaissements factures N'!T43=6),'Encaissements factures N'!U43,0)))+(IF(('Encaissements factures N'!X43=6),'Encaissements factures N'!Y43,0)))</f>
        <v>0</v>
      </c>
      <c r="I44" s="30">
        <f>((((IF(('Encaissements factures N'!L43=7),'Encaissements factures N'!M43,0))+(IF(('Encaissements factures N'!P43=7),'Encaissements factures N'!Q43,0)))+(IF(('Encaissements factures N'!T43=7),'Encaissements factures N'!U43,0)))+(IF(('Encaissements factures N'!X43=7),'Encaissements factures N'!Y43,0)))</f>
        <v>0</v>
      </c>
      <c r="J44" s="30">
        <f>((((IF(('Encaissements factures N'!L43=8),'Encaissements factures N'!M43,0))+(IF(('Encaissements factures N'!P43=8),'Encaissements factures N'!Q43,0)))+(IF(('Encaissements factures N'!T43=8),'Encaissements factures N'!U43,0)))+(IF(('Encaissements factures N'!X43=8),'Encaissements factures N'!Y43,0)))</f>
        <v>0</v>
      </c>
      <c r="K44" s="30">
        <f>((((IF(('Encaissements factures N'!L43=9),'Encaissements factures N'!M43,0))+(IF(('Encaissements factures N'!P43=9),'Encaissements factures N'!Q43,0)))+(IF(('Encaissements factures N'!T43=9),'Encaissements factures N'!U43,0)))+(IF(('Encaissements factures N'!X43=9),'Encaissements factures N'!Y43,0)))</f>
        <v>0</v>
      </c>
      <c r="L44" s="30">
        <f>((((IF(('Encaissements factures N'!L43=10),'Encaissements factures N'!M43,0))+(IF(('Encaissements factures N'!P43=10),'Encaissements factures N'!Q43,0)))+(IF(('Encaissements factures N'!T43=10),'Encaissements factures N'!U43,0)))+(IF(('Encaissements factures N'!X43=10),'Encaissements factures N'!Y43,0)))</f>
        <v>0</v>
      </c>
      <c r="M44" s="30">
        <f>((((IF(('Encaissements factures N'!L43=11),'Encaissements factures N'!M43,0))+(IF(('Encaissements factures N'!P43=11),'Encaissements factures N'!Q43,0)))+(IF(('Encaissements factures N'!T43=11),'Encaissements factures N'!U43,0)))+(IF(('Encaissements factures N'!X43=11),'Encaissements factures N'!Y43,0)))</f>
        <v>0</v>
      </c>
      <c r="N44" s="30">
        <f>((((IF(('Encaissements factures N'!L43=12),'Encaissements factures N'!M43,0))+(IF(('Encaissements factures N'!P43=12),'Encaissements factures N'!Q43,0)))+(IF(('Encaissements factures N'!T43=12),'Encaissements factures N'!U43,0)))+(IF(('Encaissements factures N'!X43=12),'Encaissements factures N'!Y43,0)))</f>
        <v>0</v>
      </c>
      <c r="O44" s="10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>
      <c r="A45" s="29">
        <f>'Encaissements factures N'!A44</f>
        <v>0</v>
      </c>
      <c r="B45" s="30">
        <f t="shared" si="0"/>
        <v>0</v>
      </c>
      <c r="C45" s="30">
        <f>((((IF(('Encaissements factures N'!L44=1),'Encaissements factures N'!M44,0))+(IF(('Encaissements factures N'!P44=1),'Encaissements factures N'!Q44,0)))+(IF(('Encaissements factures N'!T44=1),'Encaissements factures N'!U44,0)))+(IF(('Encaissements factures N'!X44=1),'Encaissements factures N'!Y44,0)))</f>
        <v>0</v>
      </c>
      <c r="D45" s="30">
        <f>((((IF(('Encaissements factures N'!L44=2),'Encaissements factures N'!M44,0))+(IF(('Encaissements factures N'!P44=2),'Encaissements factures N'!Q44,0)))+(IF(('Encaissements factures N'!T44=2),'Encaissements factures N'!U44,0)))+(IF(('Encaissements factures N'!X44=2),'Encaissements factures N'!Y44,0)))</f>
        <v>0</v>
      </c>
      <c r="E45" s="30">
        <f>((((IF(('Encaissements factures N'!L44=3),'Encaissements factures N'!M44,0))+(IF(('Encaissements factures N'!P44=3),'Encaissements factures N'!Q44,0)))+(IF(('Encaissements factures N'!T44=3),'Encaissements factures N'!U44,0)))+(IF(('Encaissements factures N'!X44=3),'Encaissements factures N'!Y44,0)))</f>
        <v>0</v>
      </c>
      <c r="F45" s="30">
        <f>((((IF(('Encaissements factures N'!L44=4),'Encaissements factures N'!M44,0))+(IF(('Encaissements factures N'!P44=4),'Encaissements factures N'!Q44,0)))+(IF(('Encaissements factures N'!T44=4),'Encaissements factures N'!U44,0)))+(IF(('Encaissements factures N'!X44=4),'Encaissements factures N'!Y44,0)))</f>
        <v>0</v>
      </c>
      <c r="G45" s="30">
        <f>((((IF(('Encaissements factures N'!L44=5),'Encaissements factures N'!M44,0))+(IF(('Encaissements factures N'!P44=5),'Encaissements factures N'!Q44,0)))+(IF(('Encaissements factures N'!T44=5),'Encaissements factures N'!U44,0)))+(IF(('Encaissements factures N'!X44=5),'Encaissements factures N'!Y44,0)))</f>
        <v>0</v>
      </c>
      <c r="H45" s="30">
        <f>((((IF(('Encaissements factures N'!L44=6),'Encaissements factures N'!M44,0))+(IF(('Encaissements factures N'!P44=6),'Encaissements factures N'!Q44,0)))+(IF(('Encaissements factures N'!T44=6),'Encaissements factures N'!U44,0)))+(IF(('Encaissements factures N'!X44=6),'Encaissements factures N'!Y44,0)))</f>
        <v>0</v>
      </c>
      <c r="I45" s="30">
        <f>((((IF(('Encaissements factures N'!L44=7),'Encaissements factures N'!M44,0))+(IF(('Encaissements factures N'!P44=7),'Encaissements factures N'!Q44,0)))+(IF(('Encaissements factures N'!T44=7),'Encaissements factures N'!U44,0)))+(IF(('Encaissements factures N'!X44=7),'Encaissements factures N'!Y44,0)))</f>
        <v>0</v>
      </c>
      <c r="J45" s="30">
        <f>((((IF(('Encaissements factures N'!L44=8),'Encaissements factures N'!M44,0))+(IF(('Encaissements factures N'!P44=8),'Encaissements factures N'!Q44,0)))+(IF(('Encaissements factures N'!T44=8),'Encaissements factures N'!U44,0)))+(IF(('Encaissements factures N'!X44=8),'Encaissements factures N'!Y44,0)))</f>
        <v>0</v>
      </c>
      <c r="K45" s="30">
        <f>((((IF(('Encaissements factures N'!L44=9),'Encaissements factures N'!M44,0))+(IF(('Encaissements factures N'!P44=9),'Encaissements factures N'!Q44,0)))+(IF(('Encaissements factures N'!T44=9),'Encaissements factures N'!U44,0)))+(IF(('Encaissements factures N'!X44=9),'Encaissements factures N'!Y44,0)))</f>
        <v>0</v>
      </c>
      <c r="L45" s="30">
        <f>((((IF(('Encaissements factures N'!L44=10),'Encaissements factures N'!M44,0))+(IF(('Encaissements factures N'!P44=10),'Encaissements factures N'!Q44,0)))+(IF(('Encaissements factures N'!T44=10),'Encaissements factures N'!U44,0)))+(IF(('Encaissements factures N'!X44=10),'Encaissements factures N'!Y44,0)))</f>
        <v>0</v>
      </c>
      <c r="M45" s="30">
        <f>((((IF(('Encaissements factures N'!L44=11),'Encaissements factures N'!M44,0))+(IF(('Encaissements factures N'!P44=11),'Encaissements factures N'!Q44,0)))+(IF(('Encaissements factures N'!T44=11),'Encaissements factures N'!U44,0)))+(IF(('Encaissements factures N'!X44=11),'Encaissements factures N'!Y44,0)))</f>
        <v>0</v>
      </c>
      <c r="N45" s="30">
        <f>((((IF(('Encaissements factures N'!L44=12),'Encaissements factures N'!M44,0))+(IF(('Encaissements factures N'!P44=12),'Encaissements factures N'!Q44,0)))+(IF(('Encaissements factures N'!T44=12),'Encaissements factures N'!U44,0)))+(IF(('Encaissements factures N'!X44=12),'Encaissements factures N'!Y44,0)))</f>
        <v>0</v>
      </c>
      <c r="O45" s="10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>
      <c r="A46" s="29">
        <f>'Encaissements factures N'!A45</f>
        <v>0</v>
      </c>
      <c r="B46" s="30">
        <f t="shared" si="0"/>
        <v>0</v>
      </c>
      <c r="C46" s="30">
        <f>((((IF(('Encaissements factures N'!L45=1),'Encaissements factures N'!M45,0))+(IF(('Encaissements factures N'!P45=1),'Encaissements factures N'!Q45,0)))+(IF(('Encaissements factures N'!T45=1),'Encaissements factures N'!U45,0)))+(IF(('Encaissements factures N'!X45=1),'Encaissements factures N'!Y45,0)))</f>
        <v>0</v>
      </c>
      <c r="D46" s="30">
        <f>((((IF(('Encaissements factures N'!L45=2),'Encaissements factures N'!M45,0))+(IF(('Encaissements factures N'!P45=2),'Encaissements factures N'!Q45,0)))+(IF(('Encaissements factures N'!T45=2),'Encaissements factures N'!U45,0)))+(IF(('Encaissements factures N'!X45=2),'Encaissements factures N'!Y45,0)))</f>
        <v>0</v>
      </c>
      <c r="E46" s="30">
        <f>((((IF(('Encaissements factures N'!L45=3),'Encaissements factures N'!M45,0))+(IF(('Encaissements factures N'!P45=3),'Encaissements factures N'!Q45,0)))+(IF(('Encaissements factures N'!T45=3),'Encaissements factures N'!U45,0)))+(IF(('Encaissements factures N'!X45=3),'Encaissements factures N'!Y45,0)))</f>
        <v>0</v>
      </c>
      <c r="F46" s="30">
        <f>((((IF(('Encaissements factures N'!L45=4),'Encaissements factures N'!M45,0))+(IF(('Encaissements factures N'!P45=4),'Encaissements factures N'!Q45,0)))+(IF(('Encaissements factures N'!T45=4),'Encaissements factures N'!U45,0)))+(IF(('Encaissements factures N'!X45=4),'Encaissements factures N'!Y45,0)))</f>
        <v>0</v>
      </c>
      <c r="G46" s="30">
        <f>((((IF(('Encaissements factures N'!L45=5),'Encaissements factures N'!M45,0))+(IF(('Encaissements factures N'!P45=5),'Encaissements factures N'!Q45,0)))+(IF(('Encaissements factures N'!T45=5),'Encaissements factures N'!U45,0)))+(IF(('Encaissements factures N'!X45=5),'Encaissements factures N'!Y45,0)))</f>
        <v>0</v>
      </c>
      <c r="H46" s="30">
        <f>((((IF(('Encaissements factures N'!L45=6),'Encaissements factures N'!M45,0))+(IF(('Encaissements factures N'!P45=6),'Encaissements factures N'!Q45,0)))+(IF(('Encaissements factures N'!T45=6),'Encaissements factures N'!U45,0)))+(IF(('Encaissements factures N'!X45=6),'Encaissements factures N'!Y45,0)))</f>
        <v>0</v>
      </c>
      <c r="I46" s="30">
        <f>((((IF(('Encaissements factures N'!L45=7),'Encaissements factures N'!M45,0))+(IF(('Encaissements factures N'!P45=7),'Encaissements factures N'!Q45,0)))+(IF(('Encaissements factures N'!T45=7),'Encaissements factures N'!U45,0)))+(IF(('Encaissements factures N'!X45=7),'Encaissements factures N'!Y45,0)))</f>
        <v>0</v>
      </c>
      <c r="J46" s="30">
        <f>((((IF(('Encaissements factures N'!L45=8),'Encaissements factures N'!M45,0))+(IF(('Encaissements factures N'!P45=8),'Encaissements factures N'!Q45,0)))+(IF(('Encaissements factures N'!T45=8),'Encaissements factures N'!U45,0)))+(IF(('Encaissements factures N'!X45=8),'Encaissements factures N'!Y45,0)))</f>
        <v>0</v>
      </c>
      <c r="K46" s="30">
        <f>((((IF(('Encaissements factures N'!L45=9),'Encaissements factures N'!M45,0))+(IF(('Encaissements factures N'!P45=9),'Encaissements factures N'!Q45,0)))+(IF(('Encaissements factures N'!T45=9),'Encaissements factures N'!U45,0)))+(IF(('Encaissements factures N'!X45=9),'Encaissements factures N'!Y45,0)))</f>
        <v>0</v>
      </c>
      <c r="L46" s="30">
        <f>((((IF(('Encaissements factures N'!L45=10),'Encaissements factures N'!M45,0))+(IF(('Encaissements factures N'!P45=10),'Encaissements factures N'!Q45,0)))+(IF(('Encaissements factures N'!T45=10),'Encaissements factures N'!U45,0)))+(IF(('Encaissements factures N'!X45=10),'Encaissements factures N'!Y45,0)))</f>
        <v>0</v>
      </c>
      <c r="M46" s="30">
        <f>((((IF(('Encaissements factures N'!L45=11),'Encaissements factures N'!M45,0))+(IF(('Encaissements factures N'!P45=11),'Encaissements factures N'!Q45,0)))+(IF(('Encaissements factures N'!T45=11),'Encaissements factures N'!U45,0)))+(IF(('Encaissements factures N'!X45=11),'Encaissements factures N'!Y45,0)))</f>
        <v>0</v>
      </c>
      <c r="N46" s="30">
        <f>((((IF(('Encaissements factures N'!L45=12),'Encaissements factures N'!M45,0))+(IF(('Encaissements factures N'!P45=12),'Encaissements factures N'!Q45,0)))+(IF(('Encaissements factures N'!T45=12),'Encaissements factures N'!U45,0)))+(IF(('Encaissements factures N'!X45=12),'Encaissements factures N'!Y45,0)))</f>
        <v>0</v>
      </c>
      <c r="O46" s="10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29">
        <f>'Encaissements factures N'!A46</f>
        <v>0</v>
      </c>
      <c r="B47" s="30">
        <f t="shared" si="0"/>
        <v>0</v>
      </c>
      <c r="C47" s="30">
        <f>((((IF(('Encaissements factures N'!L46=1),'Encaissements factures N'!M46,0))+(IF(('Encaissements factures N'!P46=1),'Encaissements factures N'!Q46,0)))+(IF(('Encaissements factures N'!T46=1),'Encaissements factures N'!U46,0)))+(IF(('Encaissements factures N'!X46=1),'Encaissements factures N'!Y46,0)))</f>
        <v>0</v>
      </c>
      <c r="D47" s="30">
        <f>((((IF(('Encaissements factures N'!L46=2),'Encaissements factures N'!M46,0))+(IF(('Encaissements factures N'!P46=2),'Encaissements factures N'!Q46,0)))+(IF(('Encaissements factures N'!T46=2),'Encaissements factures N'!U46,0)))+(IF(('Encaissements factures N'!X46=2),'Encaissements factures N'!Y46,0)))</f>
        <v>0</v>
      </c>
      <c r="E47" s="30">
        <f>((((IF(('Encaissements factures N'!L46=3),'Encaissements factures N'!M46,0))+(IF(('Encaissements factures N'!P46=3),'Encaissements factures N'!Q46,0)))+(IF(('Encaissements factures N'!T46=3),'Encaissements factures N'!U46,0)))+(IF(('Encaissements factures N'!X46=3),'Encaissements factures N'!Y46,0)))</f>
        <v>0</v>
      </c>
      <c r="F47" s="30">
        <f>((((IF(('Encaissements factures N'!L46=4),'Encaissements factures N'!M46,0))+(IF(('Encaissements factures N'!P46=4),'Encaissements factures N'!Q46,0)))+(IF(('Encaissements factures N'!T46=4),'Encaissements factures N'!U46,0)))+(IF(('Encaissements factures N'!X46=4),'Encaissements factures N'!Y46,0)))</f>
        <v>0</v>
      </c>
      <c r="G47" s="30">
        <f>((((IF(('Encaissements factures N'!L46=5),'Encaissements factures N'!M46,0))+(IF(('Encaissements factures N'!P46=5),'Encaissements factures N'!Q46,0)))+(IF(('Encaissements factures N'!T46=5),'Encaissements factures N'!U46,0)))+(IF(('Encaissements factures N'!X46=5),'Encaissements factures N'!Y46,0)))</f>
        <v>0</v>
      </c>
      <c r="H47" s="30">
        <f>((((IF(('Encaissements factures N'!L46=6),'Encaissements factures N'!M46,0))+(IF(('Encaissements factures N'!P46=6),'Encaissements factures N'!Q46,0)))+(IF(('Encaissements factures N'!T46=6),'Encaissements factures N'!U46,0)))+(IF(('Encaissements factures N'!X46=6),'Encaissements factures N'!Y46,0)))</f>
        <v>0</v>
      </c>
      <c r="I47" s="30">
        <f>((((IF(('Encaissements factures N'!L46=7),'Encaissements factures N'!M46,0))+(IF(('Encaissements factures N'!P46=7),'Encaissements factures N'!Q46,0)))+(IF(('Encaissements factures N'!T46=7),'Encaissements factures N'!U46,0)))+(IF(('Encaissements factures N'!X46=7),'Encaissements factures N'!Y46,0)))</f>
        <v>0</v>
      </c>
      <c r="J47" s="30">
        <f>((((IF(('Encaissements factures N'!L46=8),'Encaissements factures N'!M46,0))+(IF(('Encaissements factures N'!P46=8),'Encaissements factures N'!Q46,0)))+(IF(('Encaissements factures N'!T46=8),'Encaissements factures N'!U46,0)))+(IF(('Encaissements factures N'!X46=8),'Encaissements factures N'!Y46,0)))</f>
        <v>0</v>
      </c>
      <c r="K47" s="30">
        <f>((((IF(('Encaissements factures N'!L46=9),'Encaissements factures N'!M46,0))+(IF(('Encaissements factures N'!P46=9),'Encaissements factures N'!Q46,0)))+(IF(('Encaissements factures N'!T46=9),'Encaissements factures N'!U46,0)))+(IF(('Encaissements factures N'!X46=9),'Encaissements factures N'!Y46,0)))</f>
        <v>0</v>
      </c>
      <c r="L47" s="30">
        <f>((((IF(('Encaissements factures N'!L46=10),'Encaissements factures N'!M46,0))+(IF(('Encaissements factures N'!P46=10),'Encaissements factures N'!Q46,0)))+(IF(('Encaissements factures N'!T46=10),'Encaissements factures N'!U46,0)))+(IF(('Encaissements factures N'!X46=10),'Encaissements factures N'!Y46,0)))</f>
        <v>0</v>
      </c>
      <c r="M47" s="30">
        <f>((((IF(('Encaissements factures N'!L46=11),'Encaissements factures N'!M46,0))+(IF(('Encaissements factures N'!P46=11),'Encaissements factures N'!Q46,0)))+(IF(('Encaissements factures N'!T46=11),'Encaissements factures N'!U46,0)))+(IF(('Encaissements factures N'!X46=11),'Encaissements factures N'!Y46,0)))</f>
        <v>0</v>
      </c>
      <c r="N47" s="30">
        <f>((((IF(('Encaissements factures N'!L46=12),'Encaissements factures N'!M46,0))+(IF(('Encaissements factures N'!P46=12),'Encaissements factures N'!Q46,0)))+(IF(('Encaissements factures N'!T46=12),'Encaissements factures N'!U46,0)))+(IF(('Encaissements factures N'!X46=12),'Encaissements factures N'!Y46,0)))</f>
        <v>0</v>
      </c>
      <c r="O47" s="10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>
      <c r="A48" s="29">
        <f>'Encaissements factures N'!A47</f>
        <v>0</v>
      </c>
      <c r="B48" s="30">
        <f t="shared" si="0"/>
        <v>0</v>
      </c>
      <c r="C48" s="30">
        <f>((((IF(('Encaissements factures N'!L47=1),'Encaissements factures N'!M47,0))+(IF(('Encaissements factures N'!P47=1),'Encaissements factures N'!Q47,0)))+(IF(('Encaissements factures N'!T47=1),'Encaissements factures N'!U47,0)))+(IF(('Encaissements factures N'!X47=1),'Encaissements factures N'!Y47,0)))</f>
        <v>0</v>
      </c>
      <c r="D48" s="30">
        <f>((((IF(('Encaissements factures N'!L47=2),'Encaissements factures N'!M47,0))+(IF(('Encaissements factures N'!P47=2),'Encaissements factures N'!Q47,0)))+(IF(('Encaissements factures N'!T47=2),'Encaissements factures N'!U47,0)))+(IF(('Encaissements factures N'!X47=2),'Encaissements factures N'!Y47,0)))</f>
        <v>0</v>
      </c>
      <c r="E48" s="30">
        <f>((((IF(('Encaissements factures N'!L47=3),'Encaissements factures N'!M47,0))+(IF(('Encaissements factures N'!P47=3),'Encaissements factures N'!Q47,0)))+(IF(('Encaissements factures N'!T47=3),'Encaissements factures N'!U47,0)))+(IF(('Encaissements factures N'!X47=3),'Encaissements factures N'!Y47,0)))</f>
        <v>0</v>
      </c>
      <c r="F48" s="30">
        <f>((((IF(('Encaissements factures N'!L47=4),'Encaissements factures N'!M47,0))+(IF(('Encaissements factures N'!P47=4),'Encaissements factures N'!Q47,0)))+(IF(('Encaissements factures N'!T47=4),'Encaissements factures N'!U47,0)))+(IF(('Encaissements factures N'!X47=4),'Encaissements factures N'!Y47,0)))</f>
        <v>0</v>
      </c>
      <c r="G48" s="30">
        <f>((((IF(('Encaissements factures N'!L47=5),'Encaissements factures N'!M47,0))+(IF(('Encaissements factures N'!P47=5),'Encaissements factures N'!Q47,0)))+(IF(('Encaissements factures N'!T47=5),'Encaissements factures N'!U47,0)))+(IF(('Encaissements factures N'!X47=5),'Encaissements factures N'!Y47,0)))</f>
        <v>0</v>
      </c>
      <c r="H48" s="30">
        <f>((((IF(('Encaissements factures N'!L47=6),'Encaissements factures N'!M47,0))+(IF(('Encaissements factures N'!P47=6),'Encaissements factures N'!Q47,0)))+(IF(('Encaissements factures N'!T47=6),'Encaissements factures N'!U47,0)))+(IF(('Encaissements factures N'!X47=6),'Encaissements factures N'!Y47,0)))</f>
        <v>0</v>
      </c>
      <c r="I48" s="30">
        <f>((((IF(('Encaissements factures N'!L47=7),'Encaissements factures N'!M47,0))+(IF(('Encaissements factures N'!P47=7),'Encaissements factures N'!Q47,0)))+(IF(('Encaissements factures N'!T47=7),'Encaissements factures N'!U47,0)))+(IF(('Encaissements factures N'!X47=7),'Encaissements factures N'!Y47,0)))</f>
        <v>0</v>
      </c>
      <c r="J48" s="30">
        <f>((((IF(('Encaissements factures N'!L47=8),'Encaissements factures N'!M47,0))+(IF(('Encaissements factures N'!P47=8),'Encaissements factures N'!Q47,0)))+(IF(('Encaissements factures N'!T47=8),'Encaissements factures N'!U47,0)))+(IF(('Encaissements factures N'!X47=8),'Encaissements factures N'!Y47,0)))</f>
        <v>0</v>
      </c>
      <c r="K48" s="30">
        <f>((((IF(('Encaissements factures N'!L47=9),'Encaissements factures N'!M47,0))+(IF(('Encaissements factures N'!P47=9),'Encaissements factures N'!Q47,0)))+(IF(('Encaissements factures N'!T47=9),'Encaissements factures N'!U47,0)))+(IF(('Encaissements factures N'!X47=9),'Encaissements factures N'!Y47,0)))</f>
        <v>0</v>
      </c>
      <c r="L48" s="30">
        <f>((((IF(('Encaissements factures N'!L47=10),'Encaissements factures N'!M47,0))+(IF(('Encaissements factures N'!P47=10),'Encaissements factures N'!Q47,0)))+(IF(('Encaissements factures N'!T47=10),'Encaissements factures N'!U47,0)))+(IF(('Encaissements factures N'!X47=10),'Encaissements factures N'!Y47,0)))</f>
        <v>0</v>
      </c>
      <c r="M48" s="30">
        <f>((((IF(('Encaissements factures N'!L47=11),'Encaissements factures N'!M47,0))+(IF(('Encaissements factures N'!P47=11),'Encaissements factures N'!Q47,0)))+(IF(('Encaissements factures N'!T47=11),'Encaissements factures N'!U47,0)))+(IF(('Encaissements factures N'!X47=11),'Encaissements factures N'!Y47,0)))</f>
        <v>0</v>
      </c>
      <c r="N48" s="30">
        <f>((((IF(('Encaissements factures N'!L47=12),'Encaissements factures N'!M47,0))+(IF(('Encaissements factures N'!P47=12),'Encaissements factures N'!Q47,0)))+(IF(('Encaissements factures N'!T47=12),'Encaissements factures N'!U47,0)))+(IF(('Encaissements factures N'!X47=12),'Encaissements factures N'!Y47,0)))</f>
        <v>0</v>
      </c>
      <c r="O48" s="10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29">
        <f>'Encaissements factures N'!A48</f>
        <v>0</v>
      </c>
      <c r="B49" s="30">
        <f t="shared" si="0"/>
        <v>0</v>
      </c>
      <c r="C49" s="30">
        <f>((((IF(('Encaissements factures N'!L48=1),'Encaissements factures N'!M48,0))+(IF(('Encaissements factures N'!P48=1),'Encaissements factures N'!Q48,0)))+(IF(('Encaissements factures N'!T48=1),'Encaissements factures N'!U48,0)))+(IF(('Encaissements factures N'!X48=1),'Encaissements factures N'!Y48,0)))</f>
        <v>0</v>
      </c>
      <c r="D49" s="30">
        <f>((((IF(('Encaissements factures N'!L48=2),'Encaissements factures N'!M48,0))+(IF(('Encaissements factures N'!P48=2),'Encaissements factures N'!Q48,0)))+(IF(('Encaissements factures N'!T48=2),'Encaissements factures N'!U48,0)))+(IF(('Encaissements factures N'!X48=2),'Encaissements factures N'!Y48,0)))</f>
        <v>0</v>
      </c>
      <c r="E49" s="30">
        <f>((((IF(('Encaissements factures N'!L48=3),'Encaissements factures N'!M48,0))+(IF(('Encaissements factures N'!P48=3),'Encaissements factures N'!Q48,0)))+(IF(('Encaissements factures N'!T48=3),'Encaissements factures N'!U48,0)))+(IF(('Encaissements factures N'!X48=3),'Encaissements factures N'!Y48,0)))</f>
        <v>0</v>
      </c>
      <c r="F49" s="30">
        <f>((((IF(('Encaissements factures N'!L48=4),'Encaissements factures N'!M48,0))+(IF(('Encaissements factures N'!P48=4),'Encaissements factures N'!Q48,0)))+(IF(('Encaissements factures N'!T48=4),'Encaissements factures N'!U48,0)))+(IF(('Encaissements factures N'!X48=4),'Encaissements factures N'!Y48,0)))</f>
        <v>0</v>
      </c>
      <c r="G49" s="30">
        <f>((((IF(('Encaissements factures N'!L48=5),'Encaissements factures N'!M48,0))+(IF(('Encaissements factures N'!P48=5),'Encaissements factures N'!Q48,0)))+(IF(('Encaissements factures N'!T48=5),'Encaissements factures N'!U48,0)))+(IF(('Encaissements factures N'!X48=5),'Encaissements factures N'!Y48,0)))</f>
        <v>0</v>
      </c>
      <c r="H49" s="30">
        <f>((((IF(('Encaissements factures N'!L48=6),'Encaissements factures N'!M48,0))+(IF(('Encaissements factures N'!P48=6),'Encaissements factures N'!Q48,0)))+(IF(('Encaissements factures N'!T48=6),'Encaissements factures N'!U48,0)))+(IF(('Encaissements factures N'!X48=6),'Encaissements factures N'!Y48,0)))</f>
        <v>0</v>
      </c>
      <c r="I49" s="30">
        <f>((((IF(('Encaissements factures N'!L48=7),'Encaissements factures N'!M48,0))+(IF(('Encaissements factures N'!P48=7),'Encaissements factures N'!Q48,0)))+(IF(('Encaissements factures N'!T48=7),'Encaissements factures N'!U48,0)))+(IF(('Encaissements factures N'!X48=7),'Encaissements factures N'!Y48,0)))</f>
        <v>0</v>
      </c>
      <c r="J49" s="30">
        <f>((((IF(('Encaissements factures N'!L48=8),'Encaissements factures N'!M48,0))+(IF(('Encaissements factures N'!P48=8),'Encaissements factures N'!Q48,0)))+(IF(('Encaissements factures N'!T48=8),'Encaissements factures N'!U48,0)))+(IF(('Encaissements factures N'!X48=8),'Encaissements factures N'!Y48,0)))</f>
        <v>0</v>
      </c>
      <c r="K49" s="30">
        <f>((((IF(('Encaissements factures N'!L48=9),'Encaissements factures N'!M48,0))+(IF(('Encaissements factures N'!P48=9),'Encaissements factures N'!Q48,0)))+(IF(('Encaissements factures N'!T48=9),'Encaissements factures N'!U48,0)))+(IF(('Encaissements factures N'!X48=9),'Encaissements factures N'!Y48,0)))</f>
        <v>0</v>
      </c>
      <c r="L49" s="30">
        <f>((((IF(('Encaissements factures N'!L48=10),'Encaissements factures N'!M48,0))+(IF(('Encaissements factures N'!P48=10),'Encaissements factures N'!Q48,0)))+(IF(('Encaissements factures N'!T48=10),'Encaissements factures N'!U48,0)))+(IF(('Encaissements factures N'!X48=10),'Encaissements factures N'!Y48,0)))</f>
        <v>0</v>
      </c>
      <c r="M49" s="30">
        <f>((((IF(('Encaissements factures N'!L48=11),'Encaissements factures N'!M48,0))+(IF(('Encaissements factures N'!P48=11),'Encaissements factures N'!Q48,0)))+(IF(('Encaissements factures N'!T48=11),'Encaissements factures N'!U48,0)))+(IF(('Encaissements factures N'!X48=11),'Encaissements factures N'!Y48,0)))</f>
        <v>0</v>
      </c>
      <c r="N49" s="30">
        <f>((((IF(('Encaissements factures N'!L48=12),'Encaissements factures N'!M48,0))+(IF(('Encaissements factures N'!P48=12),'Encaissements factures N'!Q48,0)))+(IF(('Encaissements factures N'!T48=12),'Encaissements factures N'!U48,0)))+(IF(('Encaissements factures N'!X48=12),'Encaissements factures N'!Y48,0)))</f>
        <v>0</v>
      </c>
      <c r="O49" s="10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29">
        <f>'Encaissements factures N'!A49</f>
        <v>0</v>
      </c>
      <c r="B50" s="30">
        <f t="shared" si="0"/>
        <v>0</v>
      </c>
      <c r="C50" s="30">
        <f>((((IF(('Encaissements factures N'!L49=1),'Encaissements factures N'!M49,0))+(IF(('Encaissements factures N'!P49=1),'Encaissements factures N'!Q49,0)))+(IF(('Encaissements factures N'!T49=1),'Encaissements factures N'!U49,0)))+(IF(('Encaissements factures N'!X49=1),'Encaissements factures N'!Y49,0)))</f>
        <v>0</v>
      </c>
      <c r="D50" s="30">
        <f>((((IF(('Encaissements factures N'!L49=2),'Encaissements factures N'!M49,0))+(IF(('Encaissements factures N'!P49=2),'Encaissements factures N'!Q49,0)))+(IF(('Encaissements factures N'!T49=2),'Encaissements factures N'!U49,0)))+(IF(('Encaissements factures N'!X49=2),'Encaissements factures N'!Y49,0)))</f>
        <v>0</v>
      </c>
      <c r="E50" s="30">
        <f>((((IF(('Encaissements factures N'!L49=3),'Encaissements factures N'!M49,0))+(IF(('Encaissements factures N'!P49=3),'Encaissements factures N'!Q49,0)))+(IF(('Encaissements factures N'!T49=3),'Encaissements factures N'!U49,0)))+(IF(('Encaissements factures N'!X49=3),'Encaissements factures N'!Y49,0)))</f>
        <v>0</v>
      </c>
      <c r="F50" s="30">
        <f>((((IF(('Encaissements factures N'!L49=4),'Encaissements factures N'!M49,0))+(IF(('Encaissements factures N'!P49=4),'Encaissements factures N'!Q49,0)))+(IF(('Encaissements factures N'!T49=4),'Encaissements factures N'!U49,0)))+(IF(('Encaissements factures N'!X49=4),'Encaissements factures N'!Y49,0)))</f>
        <v>0</v>
      </c>
      <c r="G50" s="30">
        <f>((((IF(('Encaissements factures N'!L49=5),'Encaissements factures N'!M49,0))+(IF(('Encaissements factures N'!P49=5),'Encaissements factures N'!Q49,0)))+(IF(('Encaissements factures N'!T49=5),'Encaissements factures N'!U49,0)))+(IF(('Encaissements factures N'!X49=5),'Encaissements factures N'!Y49,0)))</f>
        <v>0</v>
      </c>
      <c r="H50" s="30">
        <f>((((IF(('Encaissements factures N'!L49=6),'Encaissements factures N'!M49,0))+(IF(('Encaissements factures N'!P49=6),'Encaissements factures N'!Q49,0)))+(IF(('Encaissements factures N'!T49=6),'Encaissements factures N'!U49,0)))+(IF(('Encaissements factures N'!X49=6),'Encaissements factures N'!Y49,0)))</f>
        <v>0</v>
      </c>
      <c r="I50" s="30">
        <f>((((IF(('Encaissements factures N'!L49=7),'Encaissements factures N'!M49,0))+(IF(('Encaissements factures N'!P49=7),'Encaissements factures N'!Q49,0)))+(IF(('Encaissements factures N'!T49=7),'Encaissements factures N'!U49,0)))+(IF(('Encaissements factures N'!X49=7),'Encaissements factures N'!Y49,0)))</f>
        <v>0</v>
      </c>
      <c r="J50" s="30">
        <f>((((IF(('Encaissements factures N'!L49=8),'Encaissements factures N'!M49,0))+(IF(('Encaissements factures N'!P49=8),'Encaissements factures N'!Q49,0)))+(IF(('Encaissements factures N'!T49=8),'Encaissements factures N'!U49,0)))+(IF(('Encaissements factures N'!X49=8),'Encaissements factures N'!Y49,0)))</f>
        <v>0</v>
      </c>
      <c r="K50" s="30">
        <f>((((IF(('Encaissements factures N'!L49=9),'Encaissements factures N'!M49,0))+(IF(('Encaissements factures N'!P49=9),'Encaissements factures N'!Q49,0)))+(IF(('Encaissements factures N'!T49=9),'Encaissements factures N'!U49,0)))+(IF(('Encaissements factures N'!X49=9),'Encaissements factures N'!Y49,0)))</f>
        <v>0</v>
      </c>
      <c r="L50" s="30">
        <f>((((IF(('Encaissements factures N'!L49=10),'Encaissements factures N'!M49,0))+(IF(('Encaissements factures N'!P49=10),'Encaissements factures N'!Q49,0)))+(IF(('Encaissements factures N'!T49=10),'Encaissements factures N'!U49,0)))+(IF(('Encaissements factures N'!X49=10),'Encaissements factures N'!Y49,0)))</f>
        <v>0</v>
      </c>
      <c r="M50" s="30">
        <f>((((IF(('Encaissements factures N'!L49=11),'Encaissements factures N'!M49,0))+(IF(('Encaissements factures N'!P49=11),'Encaissements factures N'!Q49,0)))+(IF(('Encaissements factures N'!T49=11),'Encaissements factures N'!U49,0)))+(IF(('Encaissements factures N'!X49=11),'Encaissements factures N'!Y49,0)))</f>
        <v>0</v>
      </c>
      <c r="N50" s="30">
        <f>((((IF(('Encaissements factures N'!L49=12),'Encaissements factures N'!M49,0))+(IF(('Encaissements factures N'!P49=12),'Encaissements factures N'!Q49,0)))+(IF(('Encaissements factures N'!T49=12),'Encaissements factures N'!U49,0)))+(IF(('Encaissements factures N'!X49=12),'Encaissements factures N'!Y49,0)))</f>
        <v>0</v>
      </c>
      <c r="O50" s="10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29">
        <f>'Encaissements factures N'!A50</f>
        <v>0</v>
      </c>
      <c r="B51" s="30">
        <f t="shared" si="0"/>
        <v>0</v>
      </c>
      <c r="C51" s="30">
        <f>((((IF(('Encaissements factures N'!L50=1),'Encaissements factures N'!M50,0))+(IF(('Encaissements factures N'!P50=1),'Encaissements factures N'!Q50,0)))+(IF(('Encaissements factures N'!T50=1),'Encaissements factures N'!U50,0)))+(IF(('Encaissements factures N'!X50=1),'Encaissements factures N'!Y50,0)))</f>
        <v>0</v>
      </c>
      <c r="D51" s="30">
        <f>((((IF(('Encaissements factures N'!L50=2),'Encaissements factures N'!M50,0))+(IF(('Encaissements factures N'!P50=2),'Encaissements factures N'!Q50,0)))+(IF(('Encaissements factures N'!T50=2),'Encaissements factures N'!U50,0)))+(IF(('Encaissements factures N'!X50=2),'Encaissements factures N'!Y50,0)))</f>
        <v>0</v>
      </c>
      <c r="E51" s="30">
        <f>((((IF(('Encaissements factures N'!L50=3),'Encaissements factures N'!M50,0))+(IF(('Encaissements factures N'!P50=3),'Encaissements factures N'!Q50,0)))+(IF(('Encaissements factures N'!T50=3),'Encaissements factures N'!U50,0)))+(IF(('Encaissements factures N'!X50=3),'Encaissements factures N'!Y50,0)))</f>
        <v>0</v>
      </c>
      <c r="F51" s="30">
        <f>((((IF(('Encaissements factures N'!L50=4),'Encaissements factures N'!M50,0))+(IF(('Encaissements factures N'!P50=4),'Encaissements factures N'!Q50,0)))+(IF(('Encaissements factures N'!T50=4),'Encaissements factures N'!U50,0)))+(IF(('Encaissements factures N'!X50=4),'Encaissements factures N'!Y50,0)))</f>
        <v>0</v>
      </c>
      <c r="G51" s="30">
        <f>((((IF(('Encaissements factures N'!L50=5),'Encaissements factures N'!M50,0))+(IF(('Encaissements factures N'!P50=5),'Encaissements factures N'!Q50,0)))+(IF(('Encaissements factures N'!T50=5),'Encaissements factures N'!U50,0)))+(IF(('Encaissements factures N'!X50=5),'Encaissements factures N'!Y50,0)))</f>
        <v>0</v>
      </c>
      <c r="H51" s="30">
        <f>((((IF(('Encaissements factures N'!L50=6),'Encaissements factures N'!M50,0))+(IF(('Encaissements factures N'!P50=6),'Encaissements factures N'!Q50,0)))+(IF(('Encaissements factures N'!T50=6),'Encaissements factures N'!U50,0)))+(IF(('Encaissements factures N'!X50=6),'Encaissements factures N'!Y50,0)))</f>
        <v>0</v>
      </c>
      <c r="I51" s="30">
        <f>((((IF(('Encaissements factures N'!L50=7),'Encaissements factures N'!M50,0))+(IF(('Encaissements factures N'!P50=7),'Encaissements factures N'!Q50,0)))+(IF(('Encaissements factures N'!T50=7),'Encaissements factures N'!U50,0)))+(IF(('Encaissements factures N'!X50=7),'Encaissements factures N'!Y50,0)))</f>
        <v>0</v>
      </c>
      <c r="J51" s="30">
        <f>((((IF(('Encaissements factures N'!L50=8),'Encaissements factures N'!M50,0))+(IF(('Encaissements factures N'!P50=8),'Encaissements factures N'!Q50,0)))+(IF(('Encaissements factures N'!T50=8),'Encaissements factures N'!U50,0)))+(IF(('Encaissements factures N'!X50=8),'Encaissements factures N'!Y50,0)))</f>
        <v>0</v>
      </c>
      <c r="K51" s="30">
        <f>((((IF(('Encaissements factures N'!L50=9),'Encaissements factures N'!M50,0))+(IF(('Encaissements factures N'!P50=9),'Encaissements factures N'!Q50,0)))+(IF(('Encaissements factures N'!T50=9),'Encaissements factures N'!U50,0)))+(IF(('Encaissements factures N'!X50=9),'Encaissements factures N'!Y50,0)))</f>
        <v>0</v>
      </c>
      <c r="L51" s="30">
        <f>((((IF(('Encaissements factures N'!L50=10),'Encaissements factures N'!M50,0))+(IF(('Encaissements factures N'!P50=10),'Encaissements factures N'!Q50,0)))+(IF(('Encaissements factures N'!T50=10),'Encaissements factures N'!U50,0)))+(IF(('Encaissements factures N'!X50=10),'Encaissements factures N'!Y50,0)))</f>
        <v>0</v>
      </c>
      <c r="M51" s="30">
        <f>((((IF(('Encaissements factures N'!L50=11),'Encaissements factures N'!M50,0))+(IF(('Encaissements factures N'!P50=11),'Encaissements factures N'!Q50,0)))+(IF(('Encaissements factures N'!T50=11),'Encaissements factures N'!U50,0)))+(IF(('Encaissements factures N'!X50=11),'Encaissements factures N'!Y50,0)))</f>
        <v>0</v>
      </c>
      <c r="N51" s="30">
        <f>((((IF(('Encaissements factures N'!L50=12),'Encaissements factures N'!M50,0))+(IF(('Encaissements factures N'!P50=12),'Encaissements factures N'!Q50,0)))+(IF(('Encaissements factures N'!T50=12),'Encaissements factures N'!U50,0)))+(IF(('Encaissements factures N'!X50=12),'Encaissements factures N'!Y50,0)))</f>
        <v>0</v>
      </c>
      <c r="O51" s="10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29">
        <f>'Encaissements factures N'!A51</f>
        <v>0</v>
      </c>
      <c r="B52" s="30">
        <f t="shared" si="0"/>
        <v>0</v>
      </c>
      <c r="C52" s="30">
        <f>((((IF(('Encaissements factures N'!L51=1),'Encaissements factures N'!M51,0))+(IF(('Encaissements factures N'!P51=1),'Encaissements factures N'!Q51,0)))+(IF(('Encaissements factures N'!T51=1),'Encaissements factures N'!U51,0)))+(IF(('Encaissements factures N'!X51=1),'Encaissements factures N'!Y51,0)))</f>
        <v>0</v>
      </c>
      <c r="D52" s="30">
        <f>((((IF(('Encaissements factures N'!L51=2),'Encaissements factures N'!M51,0))+(IF(('Encaissements factures N'!P51=2),'Encaissements factures N'!Q51,0)))+(IF(('Encaissements factures N'!T51=2),'Encaissements factures N'!U51,0)))+(IF(('Encaissements factures N'!X51=2),'Encaissements factures N'!Y51,0)))</f>
        <v>0</v>
      </c>
      <c r="E52" s="30">
        <f>((((IF(('Encaissements factures N'!L51=3),'Encaissements factures N'!M51,0))+(IF(('Encaissements factures N'!P51=3),'Encaissements factures N'!Q51,0)))+(IF(('Encaissements factures N'!T51=3),'Encaissements factures N'!U51,0)))+(IF(('Encaissements factures N'!X51=3),'Encaissements factures N'!Y51,0)))</f>
        <v>0</v>
      </c>
      <c r="F52" s="30">
        <f>((((IF(('Encaissements factures N'!L51=4),'Encaissements factures N'!M51,0))+(IF(('Encaissements factures N'!P51=4),'Encaissements factures N'!Q51,0)))+(IF(('Encaissements factures N'!T51=4),'Encaissements factures N'!U51,0)))+(IF(('Encaissements factures N'!X51=4),'Encaissements factures N'!Y51,0)))</f>
        <v>0</v>
      </c>
      <c r="G52" s="30">
        <f>((((IF(('Encaissements factures N'!L51=5),'Encaissements factures N'!M51,0))+(IF(('Encaissements factures N'!P51=5),'Encaissements factures N'!Q51,0)))+(IF(('Encaissements factures N'!T51=5),'Encaissements factures N'!U51,0)))+(IF(('Encaissements factures N'!X51=5),'Encaissements factures N'!Y51,0)))</f>
        <v>0</v>
      </c>
      <c r="H52" s="30">
        <f>((((IF(('Encaissements factures N'!L51=6),'Encaissements factures N'!M51,0))+(IF(('Encaissements factures N'!P51=6),'Encaissements factures N'!Q51,0)))+(IF(('Encaissements factures N'!T51=6),'Encaissements factures N'!U51,0)))+(IF(('Encaissements factures N'!X51=6),'Encaissements factures N'!Y51,0)))</f>
        <v>0</v>
      </c>
      <c r="I52" s="30">
        <f>((((IF(('Encaissements factures N'!L51=7),'Encaissements factures N'!M51,0))+(IF(('Encaissements factures N'!P51=7),'Encaissements factures N'!Q51,0)))+(IF(('Encaissements factures N'!T51=7),'Encaissements factures N'!U51,0)))+(IF(('Encaissements factures N'!X51=7),'Encaissements factures N'!Y51,0)))</f>
        <v>0</v>
      </c>
      <c r="J52" s="30">
        <f>((((IF(('Encaissements factures N'!L51=8),'Encaissements factures N'!M51,0))+(IF(('Encaissements factures N'!P51=8),'Encaissements factures N'!Q51,0)))+(IF(('Encaissements factures N'!T51=8),'Encaissements factures N'!U51,0)))+(IF(('Encaissements factures N'!X51=8),'Encaissements factures N'!Y51,0)))</f>
        <v>0</v>
      </c>
      <c r="K52" s="30">
        <f>((((IF(('Encaissements factures N'!L51=9),'Encaissements factures N'!M51,0))+(IF(('Encaissements factures N'!P51=9),'Encaissements factures N'!Q51,0)))+(IF(('Encaissements factures N'!T51=9),'Encaissements factures N'!U51,0)))+(IF(('Encaissements factures N'!X51=9),'Encaissements factures N'!Y51,0)))</f>
        <v>0</v>
      </c>
      <c r="L52" s="30">
        <f>((((IF(('Encaissements factures N'!L51=10),'Encaissements factures N'!M51,0))+(IF(('Encaissements factures N'!P51=10),'Encaissements factures N'!Q51,0)))+(IF(('Encaissements factures N'!T51=10),'Encaissements factures N'!U51,0)))+(IF(('Encaissements factures N'!X51=10),'Encaissements factures N'!Y51,0)))</f>
        <v>0</v>
      </c>
      <c r="M52" s="30">
        <f>((((IF(('Encaissements factures N'!L51=11),'Encaissements factures N'!M51,0))+(IF(('Encaissements factures N'!P51=11),'Encaissements factures N'!Q51,0)))+(IF(('Encaissements factures N'!T51=11),'Encaissements factures N'!U51,0)))+(IF(('Encaissements factures N'!X51=11),'Encaissements factures N'!Y51,0)))</f>
        <v>0</v>
      </c>
      <c r="N52" s="30">
        <f>((((IF(('Encaissements factures N'!L51=12),'Encaissements factures N'!M51,0))+(IF(('Encaissements factures N'!P51=12),'Encaissements factures N'!Q51,0)))+(IF(('Encaissements factures N'!T51=12),'Encaissements factures N'!U51,0)))+(IF(('Encaissements factures N'!X51=12),'Encaissements factures N'!Y51,0)))</f>
        <v>0</v>
      </c>
      <c r="O52" s="10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29">
        <f>'Encaissements factures N'!A52</f>
        <v>0</v>
      </c>
      <c r="B53" s="30">
        <f t="shared" si="0"/>
        <v>0</v>
      </c>
      <c r="C53" s="30">
        <f>((((IF(('Encaissements factures N'!L52=1),'Encaissements factures N'!M52,0))+(IF(('Encaissements factures N'!P52=1),'Encaissements factures N'!Q52,0)))+(IF(('Encaissements factures N'!T52=1),'Encaissements factures N'!U52,0)))+(IF(('Encaissements factures N'!X52=1),'Encaissements factures N'!Y52,0)))</f>
        <v>0</v>
      </c>
      <c r="D53" s="30">
        <f>((((IF(('Encaissements factures N'!L52=2),'Encaissements factures N'!M52,0))+(IF(('Encaissements factures N'!P52=2),'Encaissements factures N'!Q52,0)))+(IF(('Encaissements factures N'!T52=2),'Encaissements factures N'!U52,0)))+(IF(('Encaissements factures N'!X52=2),'Encaissements factures N'!Y52,0)))</f>
        <v>0</v>
      </c>
      <c r="E53" s="30">
        <f>((((IF(('Encaissements factures N'!L52=3),'Encaissements factures N'!M52,0))+(IF(('Encaissements factures N'!P52=3),'Encaissements factures N'!Q52,0)))+(IF(('Encaissements factures N'!T52=3),'Encaissements factures N'!U52,0)))+(IF(('Encaissements factures N'!X52=3),'Encaissements factures N'!Y52,0)))</f>
        <v>0</v>
      </c>
      <c r="F53" s="30">
        <f>((((IF(('Encaissements factures N'!L52=4),'Encaissements factures N'!M52,0))+(IF(('Encaissements factures N'!P52=4),'Encaissements factures N'!Q52,0)))+(IF(('Encaissements factures N'!T52=4),'Encaissements factures N'!U52,0)))+(IF(('Encaissements factures N'!X52=4),'Encaissements factures N'!Y52,0)))</f>
        <v>0</v>
      </c>
      <c r="G53" s="30">
        <f>((((IF(('Encaissements factures N'!L52=5),'Encaissements factures N'!M52,0))+(IF(('Encaissements factures N'!P52=5),'Encaissements factures N'!Q52,0)))+(IF(('Encaissements factures N'!T52=5),'Encaissements factures N'!U52,0)))+(IF(('Encaissements factures N'!X52=5),'Encaissements factures N'!Y52,0)))</f>
        <v>0</v>
      </c>
      <c r="H53" s="30">
        <f>((((IF(('Encaissements factures N'!L52=6),'Encaissements factures N'!M52,0))+(IF(('Encaissements factures N'!P52=6),'Encaissements factures N'!Q52,0)))+(IF(('Encaissements factures N'!T52=6),'Encaissements factures N'!U52,0)))+(IF(('Encaissements factures N'!X52=6),'Encaissements factures N'!Y52,0)))</f>
        <v>0</v>
      </c>
      <c r="I53" s="30">
        <f>((((IF(('Encaissements factures N'!L52=7),'Encaissements factures N'!M52,0))+(IF(('Encaissements factures N'!P52=7),'Encaissements factures N'!Q52,0)))+(IF(('Encaissements factures N'!T52=7),'Encaissements factures N'!U52,0)))+(IF(('Encaissements factures N'!X52=7),'Encaissements factures N'!Y52,0)))</f>
        <v>0</v>
      </c>
      <c r="J53" s="30">
        <f>((((IF(('Encaissements factures N'!L52=8),'Encaissements factures N'!M52,0))+(IF(('Encaissements factures N'!P52=8),'Encaissements factures N'!Q52,0)))+(IF(('Encaissements factures N'!T52=8),'Encaissements factures N'!U52,0)))+(IF(('Encaissements factures N'!X52=8),'Encaissements factures N'!Y52,0)))</f>
        <v>0</v>
      </c>
      <c r="K53" s="30">
        <f>((((IF(('Encaissements factures N'!L52=9),'Encaissements factures N'!M52,0))+(IF(('Encaissements factures N'!P52=9),'Encaissements factures N'!Q52,0)))+(IF(('Encaissements factures N'!T52=9),'Encaissements factures N'!U52,0)))+(IF(('Encaissements factures N'!X52=9),'Encaissements factures N'!Y52,0)))</f>
        <v>0</v>
      </c>
      <c r="L53" s="30">
        <f>((((IF(('Encaissements factures N'!L52=10),'Encaissements factures N'!M52,0))+(IF(('Encaissements factures N'!P52=10),'Encaissements factures N'!Q52,0)))+(IF(('Encaissements factures N'!T52=10),'Encaissements factures N'!U52,0)))+(IF(('Encaissements factures N'!X52=10),'Encaissements factures N'!Y52,0)))</f>
        <v>0</v>
      </c>
      <c r="M53" s="30">
        <f>((((IF(('Encaissements factures N'!L52=11),'Encaissements factures N'!M52,0))+(IF(('Encaissements factures N'!P52=11),'Encaissements factures N'!Q52,0)))+(IF(('Encaissements factures N'!T52=11),'Encaissements factures N'!U52,0)))+(IF(('Encaissements factures N'!X52=11),'Encaissements factures N'!Y52,0)))</f>
        <v>0</v>
      </c>
      <c r="N53" s="30">
        <f>((((IF(('Encaissements factures N'!L52=12),'Encaissements factures N'!M52,0))+(IF(('Encaissements factures N'!P52=12),'Encaissements factures N'!Q52,0)))+(IF(('Encaissements factures N'!T52=12),'Encaissements factures N'!U52,0)))+(IF(('Encaissements factures N'!X52=12),'Encaissements factures N'!Y52,0)))</f>
        <v>0</v>
      </c>
      <c r="O53" s="10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29">
        <f>'Encaissements factures N'!A53</f>
        <v>0</v>
      </c>
      <c r="B54" s="30">
        <f t="shared" si="0"/>
        <v>0</v>
      </c>
      <c r="C54" s="30">
        <f>((((IF(('Encaissements factures N'!L53=1),'Encaissements factures N'!M53,0))+(IF(('Encaissements factures N'!P53=1),'Encaissements factures N'!Q53,0)))+(IF(('Encaissements factures N'!T53=1),'Encaissements factures N'!U53,0)))+(IF(('Encaissements factures N'!X53=1),'Encaissements factures N'!Y53,0)))</f>
        <v>0</v>
      </c>
      <c r="D54" s="30">
        <f>((((IF(('Encaissements factures N'!L53=2),'Encaissements factures N'!M53,0))+(IF(('Encaissements factures N'!P53=2),'Encaissements factures N'!Q53,0)))+(IF(('Encaissements factures N'!T53=2),'Encaissements factures N'!U53,0)))+(IF(('Encaissements factures N'!X53=2),'Encaissements factures N'!Y53,0)))</f>
        <v>0</v>
      </c>
      <c r="E54" s="30">
        <f>((((IF(('Encaissements factures N'!L53=3),'Encaissements factures N'!M53,0))+(IF(('Encaissements factures N'!P53=3),'Encaissements factures N'!Q53,0)))+(IF(('Encaissements factures N'!T53=3),'Encaissements factures N'!U53,0)))+(IF(('Encaissements factures N'!X53=3),'Encaissements factures N'!Y53,0)))</f>
        <v>0</v>
      </c>
      <c r="F54" s="30">
        <f>((((IF(('Encaissements factures N'!L53=4),'Encaissements factures N'!M53,0))+(IF(('Encaissements factures N'!P53=4),'Encaissements factures N'!Q53,0)))+(IF(('Encaissements factures N'!T53=4),'Encaissements factures N'!U53,0)))+(IF(('Encaissements factures N'!X53=4),'Encaissements factures N'!Y53,0)))</f>
        <v>0</v>
      </c>
      <c r="G54" s="30">
        <f>((((IF(('Encaissements factures N'!L53=5),'Encaissements factures N'!M53,0))+(IF(('Encaissements factures N'!P53=5),'Encaissements factures N'!Q53,0)))+(IF(('Encaissements factures N'!T53=5),'Encaissements factures N'!U53,0)))+(IF(('Encaissements factures N'!X53=5),'Encaissements factures N'!Y53,0)))</f>
        <v>0</v>
      </c>
      <c r="H54" s="30">
        <f>((((IF(('Encaissements factures N'!L53=6),'Encaissements factures N'!M53,0))+(IF(('Encaissements factures N'!P53=6),'Encaissements factures N'!Q53,0)))+(IF(('Encaissements factures N'!T53=6),'Encaissements factures N'!U53,0)))+(IF(('Encaissements factures N'!X53=6),'Encaissements factures N'!Y53,0)))</f>
        <v>0</v>
      </c>
      <c r="I54" s="30">
        <f>((((IF(('Encaissements factures N'!L53=7),'Encaissements factures N'!M53,0))+(IF(('Encaissements factures N'!P53=7),'Encaissements factures N'!Q53,0)))+(IF(('Encaissements factures N'!T53=7),'Encaissements factures N'!U53,0)))+(IF(('Encaissements factures N'!X53=7),'Encaissements factures N'!Y53,0)))</f>
        <v>0</v>
      </c>
      <c r="J54" s="30">
        <f>((((IF(('Encaissements factures N'!L53=8),'Encaissements factures N'!M53,0))+(IF(('Encaissements factures N'!P53=8),'Encaissements factures N'!Q53,0)))+(IF(('Encaissements factures N'!T53=8),'Encaissements factures N'!U53,0)))+(IF(('Encaissements factures N'!X53=8),'Encaissements factures N'!Y53,0)))</f>
        <v>0</v>
      </c>
      <c r="K54" s="30">
        <f>((((IF(('Encaissements factures N'!L53=9),'Encaissements factures N'!M53,0))+(IF(('Encaissements factures N'!P53=9),'Encaissements factures N'!Q53,0)))+(IF(('Encaissements factures N'!T53=9),'Encaissements factures N'!U53,0)))+(IF(('Encaissements factures N'!X53=9),'Encaissements factures N'!Y53,0)))</f>
        <v>0</v>
      </c>
      <c r="L54" s="30">
        <f>((((IF(('Encaissements factures N'!L53=10),'Encaissements factures N'!M53,0))+(IF(('Encaissements factures N'!P53=10),'Encaissements factures N'!Q53,0)))+(IF(('Encaissements factures N'!T53=10),'Encaissements factures N'!U53,0)))+(IF(('Encaissements factures N'!X53=10),'Encaissements factures N'!Y53,0)))</f>
        <v>0</v>
      </c>
      <c r="M54" s="30">
        <f>((((IF(('Encaissements factures N'!L53=11),'Encaissements factures N'!M53,0))+(IF(('Encaissements factures N'!P53=11),'Encaissements factures N'!Q53,0)))+(IF(('Encaissements factures N'!T53=11),'Encaissements factures N'!U53,0)))+(IF(('Encaissements factures N'!X53=11),'Encaissements factures N'!Y53,0)))</f>
        <v>0</v>
      </c>
      <c r="N54" s="30">
        <f>((((IF(('Encaissements factures N'!L53=12),'Encaissements factures N'!M53,0))+(IF(('Encaissements factures N'!P53=12),'Encaissements factures N'!Q53,0)))+(IF(('Encaissements factures N'!T53=12),'Encaissements factures N'!U53,0)))+(IF(('Encaissements factures N'!X53=12),'Encaissements factures N'!Y53,0)))</f>
        <v>0</v>
      </c>
      <c r="O54" s="10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>
      <c r="A55" s="29">
        <f>'Encaissements factures N'!A54</f>
        <v>0</v>
      </c>
      <c r="B55" s="30">
        <f t="shared" si="0"/>
        <v>0</v>
      </c>
      <c r="C55" s="30">
        <f>((((IF(('Encaissements factures N'!L54=1),'Encaissements factures N'!M54,0))+(IF(('Encaissements factures N'!P54=1),'Encaissements factures N'!Q54,0)))+(IF(('Encaissements factures N'!T54=1),'Encaissements factures N'!U54,0)))+(IF(('Encaissements factures N'!X54=1),'Encaissements factures N'!Y54,0)))</f>
        <v>0</v>
      </c>
      <c r="D55" s="30">
        <f>((((IF(('Encaissements factures N'!L54=2),'Encaissements factures N'!M54,0))+(IF(('Encaissements factures N'!P54=2),'Encaissements factures N'!Q54,0)))+(IF(('Encaissements factures N'!T54=2),'Encaissements factures N'!U54,0)))+(IF(('Encaissements factures N'!X54=2),'Encaissements factures N'!Y54,0)))</f>
        <v>0</v>
      </c>
      <c r="E55" s="30">
        <f>((((IF(('Encaissements factures N'!L54=3),'Encaissements factures N'!M54,0))+(IF(('Encaissements factures N'!P54=3),'Encaissements factures N'!Q54,0)))+(IF(('Encaissements factures N'!T54=3),'Encaissements factures N'!U54,0)))+(IF(('Encaissements factures N'!X54=3),'Encaissements factures N'!Y54,0)))</f>
        <v>0</v>
      </c>
      <c r="F55" s="30">
        <f>((((IF(('Encaissements factures N'!L54=4),'Encaissements factures N'!M54,0))+(IF(('Encaissements factures N'!P54=4),'Encaissements factures N'!Q54,0)))+(IF(('Encaissements factures N'!T54=4),'Encaissements factures N'!U54,0)))+(IF(('Encaissements factures N'!X54=4),'Encaissements factures N'!Y54,0)))</f>
        <v>0</v>
      </c>
      <c r="G55" s="30">
        <f>((((IF(('Encaissements factures N'!L54=5),'Encaissements factures N'!M54,0))+(IF(('Encaissements factures N'!P54=5),'Encaissements factures N'!Q54,0)))+(IF(('Encaissements factures N'!T54=5),'Encaissements factures N'!U54,0)))+(IF(('Encaissements factures N'!X54=5),'Encaissements factures N'!Y54,0)))</f>
        <v>0</v>
      </c>
      <c r="H55" s="30">
        <f>((((IF(('Encaissements factures N'!L54=6),'Encaissements factures N'!M54,0))+(IF(('Encaissements factures N'!P54=6),'Encaissements factures N'!Q54,0)))+(IF(('Encaissements factures N'!T54=6),'Encaissements factures N'!U54,0)))+(IF(('Encaissements factures N'!X54=6),'Encaissements factures N'!Y54,0)))</f>
        <v>0</v>
      </c>
      <c r="I55" s="30">
        <f>((((IF(('Encaissements factures N'!L54=7),'Encaissements factures N'!M54,0))+(IF(('Encaissements factures N'!P54=7),'Encaissements factures N'!Q54,0)))+(IF(('Encaissements factures N'!T54=7),'Encaissements factures N'!U54,0)))+(IF(('Encaissements factures N'!X54=7),'Encaissements factures N'!Y54,0)))</f>
        <v>0</v>
      </c>
      <c r="J55" s="30">
        <f>((((IF(('Encaissements factures N'!L54=8),'Encaissements factures N'!M54,0))+(IF(('Encaissements factures N'!P54=8),'Encaissements factures N'!Q54,0)))+(IF(('Encaissements factures N'!T54=8),'Encaissements factures N'!U54,0)))+(IF(('Encaissements factures N'!X54=8),'Encaissements factures N'!Y54,0)))</f>
        <v>0</v>
      </c>
      <c r="K55" s="30">
        <f>((((IF(('Encaissements factures N'!L54=9),'Encaissements factures N'!M54,0))+(IF(('Encaissements factures N'!P54=9),'Encaissements factures N'!Q54,0)))+(IF(('Encaissements factures N'!T54=9),'Encaissements factures N'!U54,0)))+(IF(('Encaissements factures N'!X54=9),'Encaissements factures N'!Y54,0)))</f>
        <v>0</v>
      </c>
      <c r="L55" s="30">
        <f>((((IF(('Encaissements factures N'!L54=10),'Encaissements factures N'!M54,0))+(IF(('Encaissements factures N'!P54=10),'Encaissements factures N'!Q54,0)))+(IF(('Encaissements factures N'!T54=10),'Encaissements factures N'!U54,0)))+(IF(('Encaissements factures N'!X54=10),'Encaissements factures N'!Y54,0)))</f>
        <v>0</v>
      </c>
      <c r="M55" s="30">
        <f>((((IF(('Encaissements factures N'!L54=11),'Encaissements factures N'!M54,0))+(IF(('Encaissements factures N'!P54=11),'Encaissements factures N'!Q54,0)))+(IF(('Encaissements factures N'!T54=11),'Encaissements factures N'!U54,0)))+(IF(('Encaissements factures N'!X54=11),'Encaissements factures N'!Y54,0)))</f>
        <v>0</v>
      </c>
      <c r="N55" s="30">
        <f>((((IF(('Encaissements factures N'!L54=12),'Encaissements factures N'!M54,0))+(IF(('Encaissements factures N'!P54=12),'Encaissements factures N'!Q54,0)))+(IF(('Encaissements factures N'!T54=12),'Encaissements factures N'!U54,0)))+(IF(('Encaissements factures N'!X54=12),'Encaissements factures N'!Y54,0)))</f>
        <v>0</v>
      </c>
      <c r="O55" s="10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>
      <c r="A56" s="29">
        <f>'Encaissements factures N'!A55</f>
        <v>0</v>
      </c>
      <c r="B56" s="30">
        <f t="shared" si="0"/>
        <v>0</v>
      </c>
      <c r="C56" s="30">
        <f>((((IF(('Encaissements factures N'!L55=1),'Encaissements factures N'!M55,0))+(IF(('Encaissements factures N'!P55=1),'Encaissements factures N'!Q55,0)))+(IF(('Encaissements factures N'!T55=1),'Encaissements factures N'!U55,0)))+(IF(('Encaissements factures N'!X55=1),'Encaissements factures N'!Y55,0)))</f>
        <v>0</v>
      </c>
      <c r="D56" s="30">
        <f>((((IF(('Encaissements factures N'!L55=2),'Encaissements factures N'!M55,0))+(IF(('Encaissements factures N'!P55=2),'Encaissements factures N'!Q55,0)))+(IF(('Encaissements factures N'!T55=2),'Encaissements factures N'!U55,0)))+(IF(('Encaissements factures N'!X55=2),'Encaissements factures N'!Y55,0)))</f>
        <v>0</v>
      </c>
      <c r="E56" s="30">
        <f>((((IF(('Encaissements factures N'!L55=3),'Encaissements factures N'!M55,0))+(IF(('Encaissements factures N'!P55=3),'Encaissements factures N'!Q55,0)))+(IF(('Encaissements factures N'!T55=3),'Encaissements factures N'!U55,0)))+(IF(('Encaissements factures N'!X55=3),'Encaissements factures N'!Y55,0)))</f>
        <v>0</v>
      </c>
      <c r="F56" s="30">
        <f>((((IF(('Encaissements factures N'!L55=4),'Encaissements factures N'!M55,0))+(IF(('Encaissements factures N'!P55=4),'Encaissements factures N'!Q55,0)))+(IF(('Encaissements factures N'!T55=4),'Encaissements factures N'!U55,0)))+(IF(('Encaissements factures N'!X55=4),'Encaissements factures N'!Y55,0)))</f>
        <v>0</v>
      </c>
      <c r="G56" s="30">
        <f>((((IF(('Encaissements factures N'!L55=5),'Encaissements factures N'!M55,0))+(IF(('Encaissements factures N'!P55=5),'Encaissements factures N'!Q55,0)))+(IF(('Encaissements factures N'!T55=5),'Encaissements factures N'!U55,0)))+(IF(('Encaissements factures N'!X55=5),'Encaissements factures N'!Y55,0)))</f>
        <v>0</v>
      </c>
      <c r="H56" s="30">
        <f>((((IF(('Encaissements factures N'!L55=6),'Encaissements factures N'!M55,0))+(IF(('Encaissements factures N'!P55=6),'Encaissements factures N'!Q55,0)))+(IF(('Encaissements factures N'!T55=6),'Encaissements factures N'!U55,0)))+(IF(('Encaissements factures N'!X55=6),'Encaissements factures N'!Y55,0)))</f>
        <v>0</v>
      </c>
      <c r="I56" s="30">
        <f>((((IF(('Encaissements factures N'!L55=7),'Encaissements factures N'!M55,0))+(IF(('Encaissements factures N'!P55=7),'Encaissements factures N'!Q55,0)))+(IF(('Encaissements factures N'!T55=7),'Encaissements factures N'!U55,0)))+(IF(('Encaissements factures N'!X55=7),'Encaissements factures N'!Y55,0)))</f>
        <v>0</v>
      </c>
      <c r="J56" s="30">
        <f>((((IF(('Encaissements factures N'!L55=8),'Encaissements factures N'!M55,0))+(IF(('Encaissements factures N'!P55=8),'Encaissements factures N'!Q55,0)))+(IF(('Encaissements factures N'!T55=8),'Encaissements factures N'!U55,0)))+(IF(('Encaissements factures N'!X55=8),'Encaissements factures N'!Y55,0)))</f>
        <v>0</v>
      </c>
      <c r="K56" s="30">
        <f>((((IF(('Encaissements factures N'!L55=9),'Encaissements factures N'!M55,0))+(IF(('Encaissements factures N'!P55=9),'Encaissements factures N'!Q55,0)))+(IF(('Encaissements factures N'!T55=9),'Encaissements factures N'!U55,0)))+(IF(('Encaissements factures N'!X55=9),'Encaissements factures N'!Y55,0)))</f>
        <v>0</v>
      </c>
      <c r="L56" s="30">
        <f>((((IF(('Encaissements factures N'!L55=10),'Encaissements factures N'!M55,0))+(IF(('Encaissements factures N'!P55=10),'Encaissements factures N'!Q55,0)))+(IF(('Encaissements factures N'!T55=10),'Encaissements factures N'!U55,0)))+(IF(('Encaissements factures N'!X55=10),'Encaissements factures N'!Y55,0)))</f>
        <v>0</v>
      </c>
      <c r="M56" s="30">
        <f>((((IF(('Encaissements factures N'!L55=11),'Encaissements factures N'!M55,0))+(IF(('Encaissements factures N'!P55=11),'Encaissements factures N'!Q55,0)))+(IF(('Encaissements factures N'!T55=11),'Encaissements factures N'!U55,0)))+(IF(('Encaissements factures N'!X55=11),'Encaissements factures N'!Y55,0)))</f>
        <v>0</v>
      </c>
      <c r="N56" s="30">
        <f>((((IF(('Encaissements factures N'!L55=12),'Encaissements factures N'!M55,0))+(IF(('Encaissements factures N'!P55=12),'Encaissements factures N'!Q55,0)))+(IF(('Encaissements factures N'!T55=12),'Encaissements factures N'!U55,0)))+(IF(('Encaissements factures N'!X55=12),'Encaissements factures N'!Y55,0)))</f>
        <v>0</v>
      </c>
      <c r="O56" s="10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>
      <c r="A57" s="29">
        <f>'Encaissements factures N'!A56</f>
        <v>0</v>
      </c>
      <c r="B57" s="30">
        <f t="shared" si="0"/>
        <v>0</v>
      </c>
      <c r="C57" s="30">
        <f>((((IF(('Encaissements factures N'!L56=1),'Encaissements factures N'!M56,0))+(IF(('Encaissements factures N'!P56=1),'Encaissements factures N'!Q56,0)))+(IF(('Encaissements factures N'!T56=1),'Encaissements factures N'!U56,0)))+(IF(('Encaissements factures N'!X56=1),'Encaissements factures N'!Y56,0)))</f>
        <v>0</v>
      </c>
      <c r="D57" s="30">
        <f>((((IF(('Encaissements factures N'!L56=2),'Encaissements factures N'!M56,0))+(IF(('Encaissements factures N'!P56=2),'Encaissements factures N'!Q56,0)))+(IF(('Encaissements factures N'!T56=2),'Encaissements factures N'!U56,0)))+(IF(('Encaissements factures N'!X56=2),'Encaissements factures N'!Y56,0)))</f>
        <v>0</v>
      </c>
      <c r="E57" s="30">
        <f>((((IF(('Encaissements factures N'!L56=3),'Encaissements factures N'!M56,0))+(IF(('Encaissements factures N'!P56=3),'Encaissements factures N'!Q56,0)))+(IF(('Encaissements factures N'!T56=3),'Encaissements factures N'!U56,0)))+(IF(('Encaissements factures N'!X56=3),'Encaissements factures N'!Y56,0)))</f>
        <v>0</v>
      </c>
      <c r="F57" s="30">
        <f>((((IF(('Encaissements factures N'!L56=4),'Encaissements factures N'!M56,0))+(IF(('Encaissements factures N'!P56=4),'Encaissements factures N'!Q56,0)))+(IF(('Encaissements factures N'!T56=4),'Encaissements factures N'!U56,0)))+(IF(('Encaissements factures N'!X56=4),'Encaissements factures N'!Y56,0)))</f>
        <v>0</v>
      </c>
      <c r="G57" s="30">
        <f>((((IF(('Encaissements factures N'!L56=5),'Encaissements factures N'!M56,0))+(IF(('Encaissements factures N'!P56=5),'Encaissements factures N'!Q56,0)))+(IF(('Encaissements factures N'!T56=5),'Encaissements factures N'!U56,0)))+(IF(('Encaissements factures N'!X56=5),'Encaissements factures N'!Y56,0)))</f>
        <v>0</v>
      </c>
      <c r="H57" s="30">
        <f>((((IF(('Encaissements factures N'!L56=6),'Encaissements factures N'!M56,0))+(IF(('Encaissements factures N'!P56=6),'Encaissements factures N'!Q56,0)))+(IF(('Encaissements factures N'!T56=6),'Encaissements factures N'!U56,0)))+(IF(('Encaissements factures N'!X56=6),'Encaissements factures N'!Y56,0)))</f>
        <v>0</v>
      </c>
      <c r="I57" s="30">
        <f>((((IF(('Encaissements factures N'!L56=7),'Encaissements factures N'!M56,0))+(IF(('Encaissements factures N'!P56=7),'Encaissements factures N'!Q56,0)))+(IF(('Encaissements factures N'!T56=7),'Encaissements factures N'!U56,0)))+(IF(('Encaissements factures N'!X56=7),'Encaissements factures N'!Y56,0)))</f>
        <v>0</v>
      </c>
      <c r="J57" s="30">
        <f>((((IF(('Encaissements factures N'!L56=8),'Encaissements factures N'!M56,0))+(IF(('Encaissements factures N'!P56=8),'Encaissements factures N'!Q56,0)))+(IF(('Encaissements factures N'!T56=8),'Encaissements factures N'!U56,0)))+(IF(('Encaissements factures N'!X56=8),'Encaissements factures N'!Y56,0)))</f>
        <v>0</v>
      </c>
      <c r="K57" s="30">
        <f>((((IF(('Encaissements factures N'!L56=9),'Encaissements factures N'!M56,0))+(IF(('Encaissements factures N'!P56=9),'Encaissements factures N'!Q56,0)))+(IF(('Encaissements factures N'!T56=9),'Encaissements factures N'!U56,0)))+(IF(('Encaissements factures N'!X56=9),'Encaissements factures N'!Y56,0)))</f>
        <v>0</v>
      </c>
      <c r="L57" s="30">
        <f>((((IF(('Encaissements factures N'!L56=10),'Encaissements factures N'!M56,0))+(IF(('Encaissements factures N'!P56=10),'Encaissements factures N'!Q56,0)))+(IF(('Encaissements factures N'!T56=10),'Encaissements factures N'!U56,0)))+(IF(('Encaissements factures N'!X56=10),'Encaissements factures N'!Y56,0)))</f>
        <v>0</v>
      </c>
      <c r="M57" s="30">
        <f>((((IF(('Encaissements factures N'!L56=11),'Encaissements factures N'!M56,0))+(IF(('Encaissements factures N'!P56=11),'Encaissements factures N'!Q56,0)))+(IF(('Encaissements factures N'!T56=11),'Encaissements factures N'!U56,0)))+(IF(('Encaissements factures N'!X56=11),'Encaissements factures N'!Y56,0)))</f>
        <v>0</v>
      </c>
      <c r="N57" s="30">
        <f>((((IF(('Encaissements factures N'!L56=12),'Encaissements factures N'!M56,0))+(IF(('Encaissements factures N'!P56=12),'Encaissements factures N'!Q56,0)))+(IF(('Encaissements factures N'!T56=12),'Encaissements factures N'!U56,0)))+(IF(('Encaissements factures N'!X56=12),'Encaissements factures N'!Y56,0)))</f>
        <v>0</v>
      </c>
      <c r="O57" s="10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>
      <c r="A58" s="29">
        <f>'Encaissements factures N'!A57</f>
        <v>0</v>
      </c>
      <c r="B58" s="30">
        <f t="shared" si="0"/>
        <v>0</v>
      </c>
      <c r="C58" s="30">
        <f>((((IF(('Encaissements factures N'!L57=1),'Encaissements factures N'!M57,0))+(IF(('Encaissements factures N'!P57=1),'Encaissements factures N'!Q57,0)))+(IF(('Encaissements factures N'!T57=1),'Encaissements factures N'!U57,0)))+(IF(('Encaissements factures N'!X57=1),'Encaissements factures N'!Y57,0)))</f>
        <v>0</v>
      </c>
      <c r="D58" s="30">
        <f>((((IF(('Encaissements factures N'!L57=2),'Encaissements factures N'!M57,0))+(IF(('Encaissements factures N'!P57=2),'Encaissements factures N'!Q57,0)))+(IF(('Encaissements factures N'!T57=2),'Encaissements factures N'!U57,0)))+(IF(('Encaissements factures N'!X57=2),'Encaissements factures N'!Y57,0)))</f>
        <v>0</v>
      </c>
      <c r="E58" s="30">
        <f>((((IF(('Encaissements factures N'!L57=3),'Encaissements factures N'!M57,0))+(IF(('Encaissements factures N'!P57=3),'Encaissements factures N'!Q57,0)))+(IF(('Encaissements factures N'!T57=3),'Encaissements factures N'!U57,0)))+(IF(('Encaissements factures N'!X57=3),'Encaissements factures N'!Y57,0)))</f>
        <v>0</v>
      </c>
      <c r="F58" s="30">
        <f>((((IF(('Encaissements factures N'!L57=4),'Encaissements factures N'!M57,0))+(IF(('Encaissements factures N'!P57=4),'Encaissements factures N'!Q57,0)))+(IF(('Encaissements factures N'!T57=4),'Encaissements factures N'!U57,0)))+(IF(('Encaissements factures N'!X57=4),'Encaissements factures N'!Y57,0)))</f>
        <v>0</v>
      </c>
      <c r="G58" s="30">
        <f>((((IF(('Encaissements factures N'!L57=5),'Encaissements factures N'!M57,0))+(IF(('Encaissements factures N'!P57=5),'Encaissements factures N'!Q57,0)))+(IF(('Encaissements factures N'!T57=5),'Encaissements factures N'!U57,0)))+(IF(('Encaissements factures N'!X57=5),'Encaissements factures N'!Y57,0)))</f>
        <v>0</v>
      </c>
      <c r="H58" s="30">
        <f>((((IF(('Encaissements factures N'!L57=6),'Encaissements factures N'!M57,0))+(IF(('Encaissements factures N'!P57=6),'Encaissements factures N'!Q57,0)))+(IF(('Encaissements factures N'!T57=6),'Encaissements factures N'!U57,0)))+(IF(('Encaissements factures N'!X57=6),'Encaissements factures N'!Y57,0)))</f>
        <v>0</v>
      </c>
      <c r="I58" s="30">
        <f>((((IF(('Encaissements factures N'!L57=7),'Encaissements factures N'!M57,0))+(IF(('Encaissements factures N'!P57=7),'Encaissements factures N'!Q57,0)))+(IF(('Encaissements factures N'!T57=7),'Encaissements factures N'!U57,0)))+(IF(('Encaissements factures N'!X57=7),'Encaissements factures N'!Y57,0)))</f>
        <v>0</v>
      </c>
      <c r="J58" s="30">
        <f>((((IF(('Encaissements factures N'!L57=8),'Encaissements factures N'!M57,0))+(IF(('Encaissements factures N'!P57=8),'Encaissements factures N'!Q57,0)))+(IF(('Encaissements factures N'!T57=8),'Encaissements factures N'!U57,0)))+(IF(('Encaissements factures N'!X57=8),'Encaissements factures N'!Y57,0)))</f>
        <v>0</v>
      </c>
      <c r="K58" s="30">
        <f>((((IF(('Encaissements factures N'!L57=9),'Encaissements factures N'!M57,0))+(IF(('Encaissements factures N'!P57=9),'Encaissements factures N'!Q57,0)))+(IF(('Encaissements factures N'!T57=9),'Encaissements factures N'!U57,0)))+(IF(('Encaissements factures N'!X57=9),'Encaissements factures N'!Y57,0)))</f>
        <v>0</v>
      </c>
      <c r="L58" s="30">
        <f>((((IF(('Encaissements factures N'!L57=10),'Encaissements factures N'!M57,0))+(IF(('Encaissements factures N'!P57=10),'Encaissements factures N'!Q57,0)))+(IF(('Encaissements factures N'!T57=10),'Encaissements factures N'!U57,0)))+(IF(('Encaissements factures N'!X57=10),'Encaissements factures N'!Y57,0)))</f>
        <v>0</v>
      </c>
      <c r="M58" s="30">
        <f>((((IF(('Encaissements factures N'!L57=11),'Encaissements factures N'!M57,0))+(IF(('Encaissements factures N'!P57=11),'Encaissements factures N'!Q57,0)))+(IF(('Encaissements factures N'!T57=11),'Encaissements factures N'!U57,0)))+(IF(('Encaissements factures N'!X57=11),'Encaissements factures N'!Y57,0)))</f>
        <v>0</v>
      </c>
      <c r="N58" s="30">
        <f>((((IF(('Encaissements factures N'!L57=12),'Encaissements factures N'!M57,0))+(IF(('Encaissements factures N'!P57=12),'Encaissements factures N'!Q57,0)))+(IF(('Encaissements factures N'!T57=12),'Encaissements factures N'!U57,0)))+(IF(('Encaissements factures N'!X57=12),'Encaissements factures N'!Y57,0)))</f>
        <v>0</v>
      </c>
      <c r="O58" s="10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9">
        <f>'Encaissements factures N'!A58</f>
        <v>0</v>
      </c>
      <c r="B59" s="30">
        <f t="shared" si="0"/>
        <v>0</v>
      </c>
      <c r="C59" s="30">
        <f>((((IF(('Encaissements factures N'!L58=1),'Encaissements factures N'!M58,0))+(IF(('Encaissements factures N'!P58=1),'Encaissements factures N'!Q58,0)))+(IF(('Encaissements factures N'!T58=1),'Encaissements factures N'!U58,0)))+(IF(('Encaissements factures N'!X58=1),'Encaissements factures N'!Y58,0)))</f>
        <v>0</v>
      </c>
      <c r="D59" s="30">
        <f>((((IF(('Encaissements factures N'!L58=2),'Encaissements factures N'!M58,0))+(IF(('Encaissements factures N'!P58=2),'Encaissements factures N'!Q58,0)))+(IF(('Encaissements factures N'!T58=2),'Encaissements factures N'!U58,0)))+(IF(('Encaissements factures N'!X58=2),'Encaissements factures N'!Y58,0)))</f>
        <v>0</v>
      </c>
      <c r="E59" s="30">
        <f>((((IF(('Encaissements factures N'!L58=3),'Encaissements factures N'!M58,0))+(IF(('Encaissements factures N'!P58=3),'Encaissements factures N'!Q58,0)))+(IF(('Encaissements factures N'!T58=3),'Encaissements factures N'!U58,0)))+(IF(('Encaissements factures N'!X58=3),'Encaissements factures N'!Y58,0)))</f>
        <v>0</v>
      </c>
      <c r="F59" s="30">
        <f>((((IF(('Encaissements factures N'!L58=4),'Encaissements factures N'!M58,0))+(IF(('Encaissements factures N'!P58=4),'Encaissements factures N'!Q58,0)))+(IF(('Encaissements factures N'!T58=4),'Encaissements factures N'!U58,0)))+(IF(('Encaissements factures N'!X58=4),'Encaissements factures N'!Y58,0)))</f>
        <v>0</v>
      </c>
      <c r="G59" s="30">
        <f>((((IF(('Encaissements factures N'!L58=5),'Encaissements factures N'!M58,0))+(IF(('Encaissements factures N'!P58=5),'Encaissements factures N'!Q58,0)))+(IF(('Encaissements factures N'!T58=5),'Encaissements factures N'!U58,0)))+(IF(('Encaissements factures N'!X58=5),'Encaissements factures N'!Y58,0)))</f>
        <v>0</v>
      </c>
      <c r="H59" s="30">
        <f>((((IF(('Encaissements factures N'!L58=6),'Encaissements factures N'!M58,0))+(IF(('Encaissements factures N'!P58=6),'Encaissements factures N'!Q58,0)))+(IF(('Encaissements factures N'!T58=6),'Encaissements factures N'!U58,0)))+(IF(('Encaissements factures N'!X58=6),'Encaissements factures N'!Y58,0)))</f>
        <v>0</v>
      </c>
      <c r="I59" s="30">
        <f>((((IF(('Encaissements factures N'!L58=7),'Encaissements factures N'!M58,0))+(IF(('Encaissements factures N'!P58=7),'Encaissements factures N'!Q58,0)))+(IF(('Encaissements factures N'!T58=7),'Encaissements factures N'!U58,0)))+(IF(('Encaissements factures N'!X58=7),'Encaissements factures N'!Y58,0)))</f>
        <v>0</v>
      </c>
      <c r="J59" s="30">
        <f>((((IF(('Encaissements factures N'!L58=8),'Encaissements factures N'!M58,0))+(IF(('Encaissements factures N'!P58=8),'Encaissements factures N'!Q58,0)))+(IF(('Encaissements factures N'!T58=8),'Encaissements factures N'!U58,0)))+(IF(('Encaissements factures N'!X58=8),'Encaissements factures N'!Y58,0)))</f>
        <v>0</v>
      </c>
      <c r="K59" s="30">
        <f>((((IF(('Encaissements factures N'!L58=9),'Encaissements factures N'!M58,0))+(IF(('Encaissements factures N'!P58=9),'Encaissements factures N'!Q58,0)))+(IF(('Encaissements factures N'!T58=9),'Encaissements factures N'!U58,0)))+(IF(('Encaissements factures N'!X58=9),'Encaissements factures N'!Y58,0)))</f>
        <v>0</v>
      </c>
      <c r="L59" s="30">
        <f>((((IF(('Encaissements factures N'!L58=10),'Encaissements factures N'!M58,0))+(IF(('Encaissements factures N'!P58=10),'Encaissements factures N'!Q58,0)))+(IF(('Encaissements factures N'!T58=10),'Encaissements factures N'!U58,0)))+(IF(('Encaissements factures N'!X58=10),'Encaissements factures N'!Y58,0)))</f>
        <v>0</v>
      </c>
      <c r="M59" s="30">
        <f>((((IF(('Encaissements factures N'!L58=11),'Encaissements factures N'!M58,0))+(IF(('Encaissements factures N'!P58=11),'Encaissements factures N'!Q58,0)))+(IF(('Encaissements factures N'!T58=11),'Encaissements factures N'!U58,0)))+(IF(('Encaissements factures N'!X58=11),'Encaissements factures N'!Y58,0)))</f>
        <v>0</v>
      </c>
      <c r="N59" s="30">
        <f>((((IF(('Encaissements factures N'!L58=12),'Encaissements factures N'!M58,0))+(IF(('Encaissements factures N'!P58=12),'Encaissements factures N'!Q58,0)))+(IF(('Encaissements factures N'!T58=12),'Encaissements factures N'!U58,0)))+(IF(('Encaissements factures N'!X58=12),'Encaissements factures N'!Y58,0)))</f>
        <v>0</v>
      </c>
      <c r="O59" s="10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9">
        <f>'Encaissements factures N'!A59</f>
        <v>0</v>
      </c>
      <c r="B60" s="30">
        <f t="shared" si="0"/>
        <v>0</v>
      </c>
      <c r="C60" s="30">
        <f>((((IF(('Encaissements factures N'!L59=1),'Encaissements factures N'!M59,0))+(IF(('Encaissements factures N'!P59=1),'Encaissements factures N'!Q59,0)))+(IF(('Encaissements factures N'!T59=1),'Encaissements factures N'!U59,0)))+(IF(('Encaissements factures N'!X59=1),'Encaissements factures N'!Y59,0)))</f>
        <v>0</v>
      </c>
      <c r="D60" s="30">
        <f>((((IF(('Encaissements factures N'!L59=2),'Encaissements factures N'!M59,0))+(IF(('Encaissements factures N'!P59=2),'Encaissements factures N'!Q59,0)))+(IF(('Encaissements factures N'!T59=2),'Encaissements factures N'!U59,0)))+(IF(('Encaissements factures N'!X59=2),'Encaissements factures N'!Y59,0)))</f>
        <v>0</v>
      </c>
      <c r="E60" s="30">
        <f>((((IF(('Encaissements factures N'!L59=3),'Encaissements factures N'!M59,0))+(IF(('Encaissements factures N'!P59=3),'Encaissements factures N'!Q59,0)))+(IF(('Encaissements factures N'!T59=3),'Encaissements factures N'!U59,0)))+(IF(('Encaissements factures N'!X59=3),'Encaissements factures N'!Y59,0)))</f>
        <v>0</v>
      </c>
      <c r="F60" s="30">
        <f>((((IF(('Encaissements factures N'!L59=4),'Encaissements factures N'!M59,0))+(IF(('Encaissements factures N'!P59=4),'Encaissements factures N'!Q59,0)))+(IF(('Encaissements factures N'!T59=4),'Encaissements factures N'!U59,0)))+(IF(('Encaissements factures N'!X59=4),'Encaissements factures N'!Y59,0)))</f>
        <v>0</v>
      </c>
      <c r="G60" s="30">
        <f>((((IF(('Encaissements factures N'!L59=5),'Encaissements factures N'!M59,0))+(IF(('Encaissements factures N'!P59=5),'Encaissements factures N'!Q59,0)))+(IF(('Encaissements factures N'!T59=5),'Encaissements factures N'!U59,0)))+(IF(('Encaissements factures N'!X59=5),'Encaissements factures N'!Y59,0)))</f>
        <v>0</v>
      </c>
      <c r="H60" s="30">
        <f>((((IF(('Encaissements factures N'!L59=6),'Encaissements factures N'!M59,0))+(IF(('Encaissements factures N'!P59=6),'Encaissements factures N'!Q59,0)))+(IF(('Encaissements factures N'!T59=6),'Encaissements factures N'!U59,0)))+(IF(('Encaissements factures N'!X59=6),'Encaissements factures N'!Y59,0)))</f>
        <v>0</v>
      </c>
      <c r="I60" s="30">
        <f>((((IF(('Encaissements factures N'!L59=7),'Encaissements factures N'!M59,0))+(IF(('Encaissements factures N'!P59=7),'Encaissements factures N'!Q59,0)))+(IF(('Encaissements factures N'!T59=7),'Encaissements factures N'!U59,0)))+(IF(('Encaissements factures N'!X59=7),'Encaissements factures N'!Y59,0)))</f>
        <v>0</v>
      </c>
      <c r="J60" s="30">
        <f>((((IF(('Encaissements factures N'!L59=8),'Encaissements factures N'!M59,0))+(IF(('Encaissements factures N'!P59=8),'Encaissements factures N'!Q59,0)))+(IF(('Encaissements factures N'!T59=8),'Encaissements factures N'!U59,0)))+(IF(('Encaissements factures N'!X59=8),'Encaissements factures N'!Y59,0)))</f>
        <v>0</v>
      </c>
      <c r="K60" s="30">
        <f>((((IF(('Encaissements factures N'!L59=9),'Encaissements factures N'!M59,0))+(IF(('Encaissements factures N'!P59=9),'Encaissements factures N'!Q59,0)))+(IF(('Encaissements factures N'!T59=9),'Encaissements factures N'!U59,0)))+(IF(('Encaissements factures N'!X59=9),'Encaissements factures N'!Y59,0)))</f>
        <v>0</v>
      </c>
      <c r="L60" s="30">
        <f>((((IF(('Encaissements factures N'!L59=10),'Encaissements factures N'!M59,0))+(IF(('Encaissements factures N'!P59=10),'Encaissements factures N'!Q59,0)))+(IF(('Encaissements factures N'!T59=10),'Encaissements factures N'!U59,0)))+(IF(('Encaissements factures N'!X59=10),'Encaissements factures N'!Y59,0)))</f>
        <v>0</v>
      </c>
      <c r="M60" s="30">
        <f>((((IF(('Encaissements factures N'!L59=11),'Encaissements factures N'!M59,0))+(IF(('Encaissements factures N'!P59=11),'Encaissements factures N'!Q59,0)))+(IF(('Encaissements factures N'!T59=11),'Encaissements factures N'!U59,0)))+(IF(('Encaissements factures N'!X59=11),'Encaissements factures N'!Y59,0)))</f>
        <v>0</v>
      </c>
      <c r="N60" s="30">
        <f>((((IF(('Encaissements factures N'!L59=12),'Encaissements factures N'!M59,0))+(IF(('Encaissements factures N'!P59=12),'Encaissements factures N'!Q59,0)))+(IF(('Encaissements factures N'!T59=12),'Encaissements factures N'!U59,0)))+(IF(('Encaissements factures N'!X59=12),'Encaissements factures N'!Y59,0)))</f>
        <v>0</v>
      </c>
      <c r="O60" s="10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9">
        <f>'Encaissements factures N'!A60</f>
        <v>0</v>
      </c>
      <c r="B61" s="30">
        <f t="shared" si="0"/>
        <v>0</v>
      </c>
      <c r="C61" s="30">
        <f>((((IF(('Encaissements factures N'!L60=1),'Encaissements factures N'!M60,0))+(IF(('Encaissements factures N'!P60=1),'Encaissements factures N'!Q60,0)))+(IF(('Encaissements factures N'!T60=1),'Encaissements factures N'!U60,0)))+(IF(('Encaissements factures N'!X60=1),'Encaissements factures N'!Y60,0)))</f>
        <v>0</v>
      </c>
      <c r="D61" s="30">
        <f>((((IF(('Encaissements factures N'!L60=2),'Encaissements factures N'!M60,0))+(IF(('Encaissements factures N'!P60=2),'Encaissements factures N'!Q60,0)))+(IF(('Encaissements factures N'!T60=2),'Encaissements factures N'!U60,0)))+(IF(('Encaissements factures N'!X60=2),'Encaissements factures N'!Y60,0)))</f>
        <v>0</v>
      </c>
      <c r="E61" s="30">
        <f>((((IF(('Encaissements factures N'!L60=3),'Encaissements factures N'!M60,0))+(IF(('Encaissements factures N'!P60=3),'Encaissements factures N'!Q60,0)))+(IF(('Encaissements factures N'!T60=3),'Encaissements factures N'!U60,0)))+(IF(('Encaissements factures N'!X60=3),'Encaissements factures N'!Y60,0)))</f>
        <v>0</v>
      </c>
      <c r="F61" s="30">
        <f>((((IF(('Encaissements factures N'!L60=4),'Encaissements factures N'!M60,0))+(IF(('Encaissements factures N'!P60=4),'Encaissements factures N'!Q60,0)))+(IF(('Encaissements factures N'!T60=4),'Encaissements factures N'!U60,0)))+(IF(('Encaissements factures N'!X60=4),'Encaissements factures N'!Y60,0)))</f>
        <v>0</v>
      </c>
      <c r="G61" s="30">
        <f>((((IF(('Encaissements factures N'!L60=5),'Encaissements factures N'!M60,0))+(IF(('Encaissements factures N'!P60=5),'Encaissements factures N'!Q60,0)))+(IF(('Encaissements factures N'!T60=5),'Encaissements factures N'!U60,0)))+(IF(('Encaissements factures N'!X60=5),'Encaissements factures N'!Y60,0)))</f>
        <v>0</v>
      </c>
      <c r="H61" s="30">
        <f>((((IF(('Encaissements factures N'!L60=6),'Encaissements factures N'!M60,0))+(IF(('Encaissements factures N'!P60=6),'Encaissements factures N'!Q60,0)))+(IF(('Encaissements factures N'!T60=6),'Encaissements factures N'!U60,0)))+(IF(('Encaissements factures N'!X60=6),'Encaissements factures N'!Y60,0)))</f>
        <v>0</v>
      </c>
      <c r="I61" s="30">
        <f>((((IF(('Encaissements factures N'!L60=7),'Encaissements factures N'!M60,0))+(IF(('Encaissements factures N'!P60=7),'Encaissements factures N'!Q60,0)))+(IF(('Encaissements factures N'!T60=7),'Encaissements factures N'!U60,0)))+(IF(('Encaissements factures N'!X60=7),'Encaissements factures N'!Y60,0)))</f>
        <v>0</v>
      </c>
      <c r="J61" s="30">
        <f>((((IF(('Encaissements factures N'!L60=8),'Encaissements factures N'!M60,0))+(IF(('Encaissements factures N'!P60=8),'Encaissements factures N'!Q60,0)))+(IF(('Encaissements factures N'!T60=8),'Encaissements factures N'!U60,0)))+(IF(('Encaissements factures N'!X60=8),'Encaissements factures N'!Y60,0)))</f>
        <v>0</v>
      </c>
      <c r="K61" s="30">
        <f>((((IF(('Encaissements factures N'!L60=9),'Encaissements factures N'!M60,0))+(IF(('Encaissements factures N'!P60=9),'Encaissements factures N'!Q60,0)))+(IF(('Encaissements factures N'!T60=9),'Encaissements factures N'!U60,0)))+(IF(('Encaissements factures N'!X60=9),'Encaissements factures N'!Y60,0)))</f>
        <v>0</v>
      </c>
      <c r="L61" s="30">
        <f>((((IF(('Encaissements factures N'!L60=10),'Encaissements factures N'!M60,0))+(IF(('Encaissements factures N'!P60=10),'Encaissements factures N'!Q60,0)))+(IF(('Encaissements factures N'!T60=10),'Encaissements factures N'!U60,0)))+(IF(('Encaissements factures N'!X60=10),'Encaissements factures N'!Y60,0)))</f>
        <v>0</v>
      </c>
      <c r="M61" s="30">
        <f>((((IF(('Encaissements factures N'!L60=11),'Encaissements factures N'!M60,0))+(IF(('Encaissements factures N'!P60=11),'Encaissements factures N'!Q60,0)))+(IF(('Encaissements factures N'!T60=11),'Encaissements factures N'!U60,0)))+(IF(('Encaissements factures N'!X60=11),'Encaissements factures N'!Y60,0)))</f>
        <v>0</v>
      </c>
      <c r="N61" s="30">
        <f>((((IF(('Encaissements factures N'!L60=12),'Encaissements factures N'!M60,0))+(IF(('Encaissements factures N'!P60=12),'Encaissements factures N'!Q60,0)))+(IF(('Encaissements factures N'!T60=12),'Encaissements factures N'!U60,0)))+(IF(('Encaissements factures N'!X60=12),'Encaissements factures N'!Y60,0)))</f>
        <v>0</v>
      </c>
      <c r="O61" s="10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9">
        <f>'Encaissements factures N'!A61</f>
        <v>0</v>
      </c>
      <c r="B62" s="30">
        <f t="shared" si="0"/>
        <v>0</v>
      </c>
      <c r="C62" s="30">
        <f>((((IF(('Encaissements factures N'!L61=1),'Encaissements factures N'!M61,0))+(IF(('Encaissements factures N'!P61=1),'Encaissements factures N'!Q61,0)))+(IF(('Encaissements factures N'!T61=1),'Encaissements factures N'!U61,0)))+(IF(('Encaissements factures N'!X61=1),'Encaissements factures N'!Y61,0)))</f>
        <v>0</v>
      </c>
      <c r="D62" s="30">
        <f>((((IF(('Encaissements factures N'!L61=2),'Encaissements factures N'!M61,0))+(IF(('Encaissements factures N'!P61=2),'Encaissements factures N'!Q61,0)))+(IF(('Encaissements factures N'!T61=2),'Encaissements factures N'!U61,0)))+(IF(('Encaissements factures N'!X61=2),'Encaissements factures N'!Y61,0)))</f>
        <v>0</v>
      </c>
      <c r="E62" s="30">
        <f>((((IF(('Encaissements factures N'!L61=3),'Encaissements factures N'!M61,0))+(IF(('Encaissements factures N'!P61=3),'Encaissements factures N'!Q61,0)))+(IF(('Encaissements factures N'!T61=3),'Encaissements factures N'!U61,0)))+(IF(('Encaissements factures N'!X61=3),'Encaissements factures N'!Y61,0)))</f>
        <v>0</v>
      </c>
      <c r="F62" s="30">
        <f>((((IF(('Encaissements factures N'!L61=4),'Encaissements factures N'!M61,0))+(IF(('Encaissements factures N'!P61=4),'Encaissements factures N'!Q61,0)))+(IF(('Encaissements factures N'!T61=4),'Encaissements factures N'!U61,0)))+(IF(('Encaissements factures N'!X61=4),'Encaissements factures N'!Y61,0)))</f>
        <v>0</v>
      </c>
      <c r="G62" s="30">
        <f>((((IF(('Encaissements factures N'!L61=5),'Encaissements factures N'!M61,0))+(IF(('Encaissements factures N'!P61=5),'Encaissements factures N'!Q61,0)))+(IF(('Encaissements factures N'!T61=5),'Encaissements factures N'!U61,0)))+(IF(('Encaissements factures N'!X61=5),'Encaissements factures N'!Y61,0)))</f>
        <v>0</v>
      </c>
      <c r="H62" s="30">
        <f>((((IF(('Encaissements factures N'!L61=6),'Encaissements factures N'!M61,0))+(IF(('Encaissements factures N'!P61=6),'Encaissements factures N'!Q61,0)))+(IF(('Encaissements factures N'!T61=6),'Encaissements factures N'!U61,0)))+(IF(('Encaissements factures N'!X61=6),'Encaissements factures N'!Y61,0)))</f>
        <v>0</v>
      </c>
      <c r="I62" s="30">
        <f>((((IF(('Encaissements factures N'!L61=7),'Encaissements factures N'!M61,0))+(IF(('Encaissements factures N'!P61=7),'Encaissements factures N'!Q61,0)))+(IF(('Encaissements factures N'!T61=7),'Encaissements factures N'!U61,0)))+(IF(('Encaissements factures N'!X61=7),'Encaissements factures N'!Y61,0)))</f>
        <v>0</v>
      </c>
      <c r="J62" s="30">
        <f>((((IF(('Encaissements factures N'!L61=8),'Encaissements factures N'!M61,0))+(IF(('Encaissements factures N'!P61=8),'Encaissements factures N'!Q61,0)))+(IF(('Encaissements factures N'!T61=8),'Encaissements factures N'!U61,0)))+(IF(('Encaissements factures N'!X61=8),'Encaissements factures N'!Y61,0)))</f>
        <v>0</v>
      </c>
      <c r="K62" s="30">
        <f>((((IF(('Encaissements factures N'!L61=9),'Encaissements factures N'!M61,0))+(IF(('Encaissements factures N'!P61=9),'Encaissements factures N'!Q61,0)))+(IF(('Encaissements factures N'!T61=9),'Encaissements factures N'!U61,0)))+(IF(('Encaissements factures N'!X61=9),'Encaissements factures N'!Y61,0)))</f>
        <v>0</v>
      </c>
      <c r="L62" s="30">
        <f>((((IF(('Encaissements factures N'!L61=10),'Encaissements factures N'!M61,0))+(IF(('Encaissements factures N'!P61=10),'Encaissements factures N'!Q61,0)))+(IF(('Encaissements factures N'!T61=10),'Encaissements factures N'!U61,0)))+(IF(('Encaissements factures N'!X61=10),'Encaissements factures N'!Y61,0)))</f>
        <v>0</v>
      </c>
      <c r="M62" s="30">
        <f>((((IF(('Encaissements factures N'!L61=11),'Encaissements factures N'!M61,0))+(IF(('Encaissements factures N'!P61=11),'Encaissements factures N'!Q61,0)))+(IF(('Encaissements factures N'!T61=11),'Encaissements factures N'!U61,0)))+(IF(('Encaissements factures N'!X61=11),'Encaissements factures N'!Y61,0)))</f>
        <v>0</v>
      </c>
      <c r="N62" s="30">
        <f>((((IF(('Encaissements factures N'!L61=12),'Encaissements factures N'!M61,0))+(IF(('Encaissements factures N'!P61=12),'Encaissements factures N'!Q61,0)))+(IF(('Encaissements factures N'!T61=12),'Encaissements factures N'!U61,0)))+(IF(('Encaissements factures N'!X61=12),'Encaissements factures N'!Y61,0)))</f>
        <v>0</v>
      </c>
      <c r="O62" s="10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9">
        <f>'Encaissements factures N'!A62</f>
        <v>0</v>
      </c>
      <c r="B63" s="30">
        <f t="shared" si="0"/>
        <v>0</v>
      </c>
      <c r="C63" s="30">
        <f>((((IF(('Encaissements factures N'!L62=1),'Encaissements factures N'!M62,0))+(IF(('Encaissements factures N'!P62=1),'Encaissements factures N'!Q62,0)))+(IF(('Encaissements factures N'!T62=1),'Encaissements factures N'!U62,0)))+(IF(('Encaissements factures N'!X62=1),'Encaissements factures N'!Y62,0)))</f>
        <v>0</v>
      </c>
      <c r="D63" s="30">
        <f>((((IF(('Encaissements factures N'!L62=2),'Encaissements factures N'!M62,0))+(IF(('Encaissements factures N'!P62=2),'Encaissements factures N'!Q62,0)))+(IF(('Encaissements factures N'!T62=2),'Encaissements factures N'!U62,0)))+(IF(('Encaissements factures N'!X62=2),'Encaissements factures N'!Y62,0)))</f>
        <v>0</v>
      </c>
      <c r="E63" s="30">
        <f>((((IF(('Encaissements factures N'!L62=3),'Encaissements factures N'!M62,0))+(IF(('Encaissements factures N'!P62=3),'Encaissements factures N'!Q62,0)))+(IF(('Encaissements factures N'!T62=3),'Encaissements factures N'!U62,0)))+(IF(('Encaissements factures N'!X62=3),'Encaissements factures N'!Y62,0)))</f>
        <v>0</v>
      </c>
      <c r="F63" s="30">
        <f>((((IF(('Encaissements factures N'!L62=4),'Encaissements factures N'!M62,0))+(IF(('Encaissements factures N'!P62=4),'Encaissements factures N'!Q62,0)))+(IF(('Encaissements factures N'!T62=4),'Encaissements factures N'!U62,0)))+(IF(('Encaissements factures N'!X62=4),'Encaissements factures N'!Y62,0)))</f>
        <v>0</v>
      </c>
      <c r="G63" s="30">
        <f>((((IF(('Encaissements factures N'!L62=5),'Encaissements factures N'!M62,0))+(IF(('Encaissements factures N'!P62=5),'Encaissements factures N'!Q62,0)))+(IF(('Encaissements factures N'!T62=5),'Encaissements factures N'!U62,0)))+(IF(('Encaissements factures N'!X62=5),'Encaissements factures N'!Y62,0)))</f>
        <v>0</v>
      </c>
      <c r="H63" s="30">
        <f>((((IF(('Encaissements factures N'!L62=6),'Encaissements factures N'!M62,0))+(IF(('Encaissements factures N'!P62=6),'Encaissements factures N'!Q62,0)))+(IF(('Encaissements factures N'!T62=6),'Encaissements factures N'!U62,0)))+(IF(('Encaissements factures N'!X62=6),'Encaissements factures N'!Y62,0)))</f>
        <v>0</v>
      </c>
      <c r="I63" s="30">
        <f>((((IF(('Encaissements factures N'!L62=7),'Encaissements factures N'!M62,0))+(IF(('Encaissements factures N'!P62=7),'Encaissements factures N'!Q62,0)))+(IF(('Encaissements factures N'!T62=7),'Encaissements factures N'!U62,0)))+(IF(('Encaissements factures N'!X62=7),'Encaissements factures N'!Y62,0)))</f>
        <v>0</v>
      </c>
      <c r="J63" s="30">
        <f>((((IF(('Encaissements factures N'!L62=8),'Encaissements factures N'!M62,0))+(IF(('Encaissements factures N'!P62=8),'Encaissements factures N'!Q62,0)))+(IF(('Encaissements factures N'!T62=8),'Encaissements factures N'!U62,0)))+(IF(('Encaissements factures N'!X62=8),'Encaissements factures N'!Y62,0)))</f>
        <v>0</v>
      </c>
      <c r="K63" s="30">
        <f>((((IF(('Encaissements factures N'!L62=9),'Encaissements factures N'!M62,0))+(IF(('Encaissements factures N'!P62=9),'Encaissements factures N'!Q62,0)))+(IF(('Encaissements factures N'!T62=9),'Encaissements factures N'!U62,0)))+(IF(('Encaissements factures N'!X62=9),'Encaissements factures N'!Y62,0)))</f>
        <v>0</v>
      </c>
      <c r="L63" s="30">
        <f>((((IF(('Encaissements factures N'!L62=10),'Encaissements factures N'!M62,0))+(IF(('Encaissements factures N'!P62=10),'Encaissements factures N'!Q62,0)))+(IF(('Encaissements factures N'!T62=10),'Encaissements factures N'!U62,0)))+(IF(('Encaissements factures N'!X62=10),'Encaissements factures N'!Y62,0)))</f>
        <v>0</v>
      </c>
      <c r="M63" s="30">
        <f>((((IF(('Encaissements factures N'!L62=11),'Encaissements factures N'!M62,0))+(IF(('Encaissements factures N'!P62=11),'Encaissements factures N'!Q62,0)))+(IF(('Encaissements factures N'!T62=11),'Encaissements factures N'!U62,0)))+(IF(('Encaissements factures N'!X62=11),'Encaissements factures N'!Y62,0)))</f>
        <v>0</v>
      </c>
      <c r="N63" s="30">
        <f>((((IF(('Encaissements factures N'!L62=12),'Encaissements factures N'!M62,0))+(IF(('Encaissements factures N'!P62=12),'Encaissements factures N'!Q62,0)))+(IF(('Encaissements factures N'!T62=12),'Encaissements factures N'!U62,0)))+(IF(('Encaissements factures N'!X62=12),'Encaissements factures N'!Y62,0)))</f>
        <v>0</v>
      </c>
      <c r="O63" s="10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9">
        <f>'Encaissements factures N'!A63</f>
        <v>0</v>
      </c>
      <c r="B64" s="30">
        <f t="shared" si="0"/>
        <v>0</v>
      </c>
      <c r="C64" s="30">
        <f>((((IF(('Encaissements factures N'!L63=1),'Encaissements factures N'!M63,0))+(IF(('Encaissements factures N'!P63=1),'Encaissements factures N'!Q63,0)))+(IF(('Encaissements factures N'!T63=1),'Encaissements factures N'!U63,0)))+(IF(('Encaissements factures N'!X63=1),'Encaissements factures N'!Y63,0)))</f>
        <v>0</v>
      </c>
      <c r="D64" s="30">
        <f>((((IF(('Encaissements factures N'!L63=2),'Encaissements factures N'!M63,0))+(IF(('Encaissements factures N'!P63=2),'Encaissements factures N'!Q63,0)))+(IF(('Encaissements factures N'!T63=2),'Encaissements factures N'!U63,0)))+(IF(('Encaissements factures N'!X63=2),'Encaissements factures N'!Y63,0)))</f>
        <v>0</v>
      </c>
      <c r="E64" s="30">
        <f>((((IF(('Encaissements factures N'!L63=3),'Encaissements factures N'!M63,0))+(IF(('Encaissements factures N'!P63=3),'Encaissements factures N'!Q63,0)))+(IF(('Encaissements factures N'!T63=3),'Encaissements factures N'!U63,0)))+(IF(('Encaissements factures N'!X63=3),'Encaissements factures N'!Y63,0)))</f>
        <v>0</v>
      </c>
      <c r="F64" s="30">
        <f>((((IF(('Encaissements factures N'!L63=4),'Encaissements factures N'!M63,0))+(IF(('Encaissements factures N'!P63=4),'Encaissements factures N'!Q63,0)))+(IF(('Encaissements factures N'!T63=4),'Encaissements factures N'!U63,0)))+(IF(('Encaissements factures N'!X63=4),'Encaissements factures N'!Y63,0)))</f>
        <v>0</v>
      </c>
      <c r="G64" s="30">
        <f>((((IF(('Encaissements factures N'!L63=5),'Encaissements factures N'!M63,0))+(IF(('Encaissements factures N'!P63=5),'Encaissements factures N'!Q63,0)))+(IF(('Encaissements factures N'!T63=5),'Encaissements factures N'!U63,0)))+(IF(('Encaissements factures N'!X63=5),'Encaissements factures N'!Y63,0)))</f>
        <v>0</v>
      </c>
      <c r="H64" s="30">
        <f>((((IF(('Encaissements factures N'!L63=6),'Encaissements factures N'!M63,0))+(IF(('Encaissements factures N'!P63=6),'Encaissements factures N'!Q63,0)))+(IF(('Encaissements factures N'!T63=6),'Encaissements factures N'!U63,0)))+(IF(('Encaissements factures N'!X63=6),'Encaissements factures N'!Y63,0)))</f>
        <v>0</v>
      </c>
      <c r="I64" s="30">
        <f>((((IF(('Encaissements factures N'!L63=7),'Encaissements factures N'!M63,0))+(IF(('Encaissements factures N'!P63=7),'Encaissements factures N'!Q63,0)))+(IF(('Encaissements factures N'!T63=7),'Encaissements factures N'!U63,0)))+(IF(('Encaissements factures N'!X63=7),'Encaissements factures N'!Y63,0)))</f>
        <v>0</v>
      </c>
      <c r="J64" s="30">
        <f>((((IF(('Encaissements factures N'!L63=8),'Encaissements factures N'!M63,0))+(IF(('Encaissements factures N'!P63=8),'Encaissements factures N'!Q63,0)))+(IF(('Encaissements factures N'!T63=8),'Encaissements factures N'!U63,0)))+(IF(('Encaissements factures N'!X63=8),'Encaissements factures N'!Y63,0)))</f>
        <v>0</v>
      </c>
      <c r="K64" s="30">
        <f>((((IF(('Encaissements factures N'!L63=9),'Encaissements factures N'!M63,0))+(IF(('Encaissements factures N'!P63=9),'Encaissements factures N'!Q63,0)))+(IF(('Encaissements factures N'!T63=9),'Encaissements factures N'!U63,0)))+(IF(('Encaissements factures N'!X63=9),'Encaissements factures N'!Y63,0)))</f>
        <v>0</v>
      </c>
      <c r="L64" s="30">
        <f>((((IF(('Encaissements factures N'!L63=10),'Encaissements factures N'!M63,0))+(IF(('Encaissements factures N'!P63=10),'Encaissements factures N'!Q63,0)))+(IF(('Encaissements factures N'!T63=10),'Encaissements factures N'!U63,0)))+(IF(('Encaissements factures N'!X63=10),'Encaissements factures N'!Y63,0)))</f>
        <v>0</v>
      </c>
      <c r="M64" s="30">
        <f>((((IF(('Encaissements factures N'!L63=11),'Encaissements factures N'!M63,0))+(IF(('Encaissements factures N'!P63=11),'Encaissements factures N'!Q63,0)))+(IF(('Encaissements factures N'!T63=11),'Encaissements factures N'!U63,0)))+(IF(('Encaissements factures N'!X63=11),'Encaissements factures N'!Y63,0)))</f>
        <v>0</v>
      </c>
      <c r="N64" s="30">
        <f>((((IF(('Encaissements factures N'!L63=12),'Encaissements factures N'!M63,0))+(IF(('Encaissements factures N'!P63=12),'Encaissements factures N'!Q63,0)))+(IF(('Encaissements factures N'!T63=12),'Encaissements factures N'!U63,0)))+(IF(('Encaissements factures N'!X63=12),'Encaissements factures N'!Y63,0)))</f>
        <v>0</v>
      </c>
      <c r="O64" s="10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9">
        <f>'Encaissements factures N'!A64</f>
        <v>0</v>
      </c>
      <c r="B65" s="30">
        <f t="shared" si="0"/>
        <v>0</v>
      </c>
      <c r="C65" s="30">
        <f>((((IF(('Encaissements factures N'!L64=1),'Encaissements factures N'!M64,0))+(IF(('Encaissements factures N'!P64=1),'Encaissements factures N'!Q64,0)))+(IF(('Encaissements factures N'!T64=1),'Encaissements factures N'!U64,0)))+(IF(('Encaissements factures N'!X64=1),'Encaissements factures N'!Y64,0)))</f>
        <v>0</v>
      </c>
      <c r="D65" s="30">
        <f>((((IF(('Encaissements factures N'!L64=2),'Encaissements factures N'!M64,0))+(IF(('Encaissements factures N'!P64=2),'Encaissements factures N'!Q64,0)))+(IF(('Encaissements factures N'!T64=2),'Encaissements factures N'!U64,0)))+(IF(('Encaissements factures N'!X64=2),'Encaissements factures N'!Y64,0)))</f>
        <v>0</v>
      </c>
      <c r="E65" s="30">
        <f>((((IF(('Encaissements factures N'!L64=3),'Encaissements factures N'!M64,0))+(IF(('Encaissements factures N'!P64=3),'Encaissements factures N'!Q64,0)))+(IF(('Encaissements factures N'!T64=3),'Encaissements factures N'!U64,0)))+(IF(('Encaissements factures N'!X64=3),'Encaissements factures N'!Y64,0)))</f>
        <v>0</v>
      </c>
      <c r="F65" s="30">
        <f>((((IF(('Encaissements factures N'!L64=4),'Encaissements factures N'!M64,0))+(IF(('Encaissements factures N'!P64=4),'Encaissements factures N'!Q64,0)))+(IF(('Encaissements factures N'!T64=4),'Encaissements factures N'!U64,0)))+(IF(('Encaissements factures N'!X64=4),'Encaissements factures N'!Y64,0)))</f>
        <v>0</v>
      </c>
      <c r="G65" s="30">
        <f>((((IF(('Encaissements factures N'!L64=5),'Encaissements factures N'!M64,0))+(IF(('Encaissements factures N'!P64=5),'Encaissements factures N'!Q64,0)))+(IF(('Encaissements factures N'!T64=5),'Encaissements factures N'!U64,0)))+(IF(('Encaissements factures N'!X64=5),'Encaissements factures N'!Y64,0)))</f>
        <v>0</v>
      </c>
      <c r="H65" s="30">
        <f>((((IF(('Encaissements factures N'!L64=6),'Encaissements factures N'!M64,0))+(IF(('Encaissements factures N'!P64=6),'Encaissements factures N'!Q64,0)))+(IF(('Encaissements factures N'!T64=6),'Encaissements factures N'!U64,0)))+(IF(('Encaissements factures N'!X64=6),'Encaissements factures N'!Y64,0)))</f>
        <v>0</v>
      </c>
      <c r="I65" s="30">
        <f>((((IF(('Encaissements factures N'!L64=7),'Encaissements factures N'!M64,0))+(IF(('Encaissements factures N'!P64=7),'Encaissements factures N'!Q64,0)))+(IF(('Encaissements factures N'!T64=7),'Encaissements factures N'!U64,0)))+(IF(('Encaissements factures N'!X64=7),'Encaissements factures N'!Y64,0)))</f>
        <v>0</v>
      </c>
      <c r="J65" s="30">
        <f>((((IF(('Encaissements factures N'!L64=8),'Encaissements factures N'!M64,0))+(IF(('Encaissements factures N'!P64=8),'Encaissements factures N'!Q64,0)))+(IF(('Encaissements factures N'!T64=8),'Encaissements factures N'!U64,0)))+(IF(('Encaissements factures N'!X64=8),'Encaissements factures N'!Y64,0)))</f>
        <v>0</v>
      </c>
      <c r="K65" s="30">
        <f>((((IF(('Encaissements factures N'!L64=9),'Encaissements factures N'!M64,0))+(IF(('Encaissements factures N'!P64=9),'Encaissements factures N'!Q64,0)))+(IF(('Encaissements factures N'!T64=9),'Encaissements factures N'!U64,0)))+(IF(('Encaissements factures N'!X64=9),'Encaissements factures N'!Y64,0)))</f>
        <v>0</v>
      </c>
      <c r="L65" s="30">
        <f>((((IF(('Encaissements factures N'!L64=10),'Encaissements factures N'!M64,0))+(IF(('Encaissements factures N'!P64=10),'Encaissements factures N'!Q64,0)))+(IF(('Encaissements factures N'!T64=10),'Encaissements factures N'!U64,0)))+(IF(('Encaissements factures N'!X64=10),'Encaissements factures N'!Y64,0)))</f>
        <v>0</v>
      </c>
      <c r="M65" s="30">
        <f>((((IF(('Encaissements factures N'!L64=11),'Encaissements factures N'!M64,0))+(IF(('Encaissements factures N'!P64=11),'Encaissements factures N'!Q64,0)))+(IF(('Encaissements factures N'!T64=11),'Encaissements factures N'!U64,0)))+(IF(('Encaissements factures N'!X64=11),'Encaissements factures N'!Y64,0)))</f>
        <v>0</v>
      </c>
      <c r="N65" s="30">
        <f>((((IF(('Encaissements factures N'!L64=12),'Encaissements factures N'!M64,0))+(IF(('Encaissements factures N'!P64=12),'Encaissements factures N'!Q64,0)))+(IF(('Encaissements factures N'!T64=12),'Encaissements factures N'!U64,0)))+(IF(('Encaissements factures N'!X64=12),'Encaissements factures N'!Y64,0)))</f>
        <v>0</v>
      </c>
      <c r="O65" s="10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9">
        <f>'Encaissements factures N'!A65</f>
        <v>0</v>
      </c>
      <c r="B66" s="30">
        <f t="shared" si="0"/>
        <v>0</v>
      </c>
      <c r="C66" s="30">
        <f>((((IF(('Encaissements factures N'!L65=1),'Encaissements factures N'!M65,0))+(IF(('Encaissements factures N'!P65=1),'Encaissements factures N'!Q65,0)))+(IF(('Encaissements factures N'!T65=1),'Encaissements factures N'!U65,0)))+(IF(('Encaissements factures N'!X65=1),'Encaissements factures N'!Y65,0)))</f>
        <v>0</v>
      </c>
      <c r="D66" s="30">
        <f>((((IF(('Encaissements factures N'!L65=2),'Encaissements factures N'!M65,0))+(IF(('Encaissements factures N'!P65=2),'Encaissements factures N'!Q65,0)))+(IF(('Encaissements factures N'!T65=2),'Encaissements factures N'!U65,0)))+(IF(('Encaissements factures N'!X65=2),'Encaissements factures N'!Y65,0)))</f>
        <v>0</v>
      </c>
      <c r="E66" s="30">
        <f>((((IF(('Encaissements factures N'!L65=3),'Encaissements factures N'!M65,0))+(IF(('Encaissements factures N'!P65=3),'Encaissements factures N'!Q65,0)))+(IF(('Encaissements factures N'!T65=3),'Encaissements factures N'!U65,0)))+(IF(('Encaissements factures N'!X65=3),'Encaissements factures N'!Y65,0)))</f>
        <v>0</v>
      </c>
      <c r="F66" s="30">
        <f>((((IF(('Encaissements factures N'!L65=4),'Encaissements factures N'!M65,0))+(IF(('Encaissements factures N'!P65=4),'Encaissements factures N'!Q65,0)))+(IF(('Encaissements factures N'!T65=4),'Encaissements factures N'!U65,0)))+(IF(('Encaissements factures N'!X65=4),'Encaissements factures N'!Y65,0)))</f>
        <v>0</v>
      </c>
      <c r="G66" s="30">
        <f>((((IF(('Encaissements factures N'!L65=5),'Encaissements factures N'!M65,0))+(IF(('Encaissements factures N'!P65=5),'Encaissements factures N'!Q65,0)))+(IF(('Encaissements factures N'!T65=5),'Encaissements factures N'!U65,0)))+(IF(('Encaissements factures N'!X65=5),'Encaissements factures N'!Y65,0)))</f>
        <v>0</v>
      </c>
      <c r="H66" s="30">
        <f>((((IF(('Encaissements factures N'!L65=6),'Encaissements factures N'!M65,0))+(IF(('Encaissements factures N'!P65=6),'Encaissements factures N'!Q65,0)))+(IF(('Encaissements factures N'!T65=6),'Encaissements factures N'!U65,0)))+(IF(('Encaissements factures N'!X65=6),'Encaissements factures N'!Y65,0)))</f>
        <v>0</v>
      </c>
      <c r="I66" s="30">
        <f>((((IF(('Encaissements factures N'!L65=7),'Encaissements factures N'!M65,0))+(IF(('Encaissements factures N'!P65=7),'Encaissements factures N'!Q65,0)))+(IF(('Encaissements factures N'!T65=7),'Encaissements factures N'!U65,0)))+(IF(('Encaissements factures N'!X65=7),'Encaissements factures N'!Y65,0)))</f>
        <v>0</v>
      </c>
      <c r="J66" s="30">
        <f>((((IF(('Encaissements factures N'!L65=8),'Encaissements factures N'!M65,0))+(IF(('Encaissements factures N'!P65=8),'Encaissements factures N'!Q65,0)))+(IF(('Encaissements factures N'!T65=8),'Encaissements factures N'!U65,0)))+(IF(('Encaissements factures N'!X65=8),'Encaissements factures N'!Y65,0)))</f>
        <v>0</v>
      </c>
      <c r="K66" s="30">
        <f>((((IF(('Encaissements factures N'!L65=9),'Encaissements factures N'!M65,0))+(IF(('Encaissements factures N'!P65=9),'Encaissements factures N'!Q65,0)))+(IF(('Encaissements factures N'!T65=9),'Encaissements factures N'!U65,0)))+(IF(('Encaissements factures N'!X65=9),'Encaissements factures N'!Y65,0)))</f>
        <v>0</v>
      </c>
      <c r="L66" s="30">
        <f>((((IF(('Encaissements factures N'!L65=10),'Encaissements factures N'!M65,0))+(IF(('Encaissements factures N'!P65=10),'Encaissements factures N'!Q65,0)))+(IF(('Encaissements factures N'!T65=10),'Encaissements factures N'!U65,0)))+(IF(('Encaissements factures N'!X65=10),'Encaissements factures N'!Y65,0)))</f>
        <v>0</v>
      </c>
      <c r="M66" s="30">
        <f>((((IF(('Encaissements factures N'!L65=11),'Encaissements factures N'!M65,0))+(IF(('Encaissements factures N'!P65=11),'Encaissements factures N'!Q65,0)))+(IF(('Encaissements factures N'!T65=11),'Encaissements factures N'!U65,0)))+(IF(('Encaissements factures N'!X65=11),'Encaissements factures N'!Y65,0)))</f>
        <v>0</v>
      </c>
      <c r="N66" s="30">
        <f>((((IF(('Encaissements factures N'!L65=12),'Encaissements factures N'!M65,0))+(IF(('Encaissements factures N'!P65=12),'Encaissements factures N'!Q65,0)))+(IF(('Encaissements factures N'!T65=12),'Encaissements factures N'!U65,0)))+(IF(('Encaissements factures N'!X65=12),'Encaissements factures N'!Y65,0)))</f>
        <v>0</v>
      </c>
      <c r="O66" s="10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9">
        <f>'Encaissements factures N'!A66</f>
        <v>0</v>
      </c>
      <c r="B67" s="30">
        <f t="shared" si="0"/>
        <v>0</v>
      </c>
      <c r="C67" s="30">
        <f>((((IF(('Encaissements factures N'!L66=1),'Encaissements factures N'!M66,0))+(IF(('Encaissements factures N'!P66=1),'Encaissements factures N'!Q66,0)))+(IF(('Encaissements factures N'!T66=1),'Encaissements factures N'!U66,0)))+(IF(('Encaissements factures N'!X66=1),'Encaissements factures N'!Y66,0)))</f>
        <v>0</v>
      </c>
      <c r="D67" s="30">
        <f>((((IF(('Encaissements factures N'!L66=2),'Encaissements factures N'!M66,0))+(IF(('Encaissements factures N'!P66=2),'Encaissements factures N'!Q66,0)))+(IF(('Encaissements factures N'!T66=2),'Encaissements factures N'!U66,0)))+(IF(('Encaissements factures N'!X66=2),'Encaissements factures N'!Y66,0)))</f>
        <v>0</v>
      </c>
      <c r="E67" s="30">
        <f>((((IF(('Encaissements factures N'!L66=3),'Encaissements factures N'!M66,0))+(IF(('Encaissements factures N'!P66=3),'Encaissements factures N'!Q66,0)))+(IF(('Encaissements factures N'!T66=3),'Encaissements factures N'!U66,0)))+(IF(('Encaissements factures N'!X66=3),'Encaissements factures N'!Y66,0)))</f>
        <v>0</v>
      </c>
      <c r="F67" s="30">
        <f>((((IF(('Encaissements factures N'!L66=4),'Encaissements factures N'!M66,0))+(IF(('Encaissements factures N'!P66=4),'Encaissements factures N'!Q66,0)))+(IF(('Encaissements factures N'!T66=4),'Encaissements factures N'!U66,0)))+(IF(('Encaissements factures N'!X66=4),'Encaissements factures N'!Y66,0)))</f>
        <v>0</v>
      </c>
      <c r="G67" s="30">
        <f>((((IF(('Encaissements factures N'!L66=5),'Encaissements factures N'!M66,0))+(IF(('Encaissements factures N'!P66=5),'Encaissements factures N'!Q66,0)))+(IF(('Encaissements factures N'!T66=5),'Encaissements factures N'!U66,0)))+(IF(('Encaissements factures N'!X66=5),'Encaissements factures N'!Y66,0)))</f>
        <v>0</v>
      </c>
      <c r="H67" s="30">
        <f>((((IF(('Encaissements factures N'!L66=6),'Encaissements factures N'!M66,0))+(IF(('Encaissements factures N'!P66=6),'Encaissements factures N'!Q66,0)))+(IF(('Encaissements factures N'!T66=6),'Encaissements factures N'!U66,0)))+(IF(('Encaissements factures N'!X66=6),'Encaissements factures N'!Y66,0)))</f>
        <v>0</v>
      </c>
      <c r="I67" s="30">
        <f>((((IF(('Encaissements factures N'!L66=7),'Encaissements factures N'!M66,0))+(IF(('Encaissements factures N'!P66=7),'Encaissements factures N'!Q66,0)))+(IF(('Encaissements factures N'!T66=7),'Encaissements factures N'!U66,0)))+(IF(('Encaissements factures N'!X66=7),'Encaissements factures N'!Y66,0)))</f>
        <v>0</v>
      </c>
      <c r="J67" s="30">
        <f>((((IF(('Encaissements factures N'!L66=8),'Encaissements factures N'!M66,0))+(IF(('Encaissements factures N'!P66=8),'Encaissements factures N'!Q66,0)))+(IF(('Encaissements factures N'!T66=8),'Encaissements factures N'!U66,0)))+(IF(('Encaissements factures N'!X66=8),'Encaissements factures N'!Y66,0)))</f>
        <v>0</v>
      </c>
      <c r="K67" s="30">
        <f>((((IF(('Encaissements factures N'!L66=9),'Encaissements factures N'!M66,0))+(IF(('Encaissements factures N'!P66=9),'Encaissements factures N'!Q66,0)))+(IF(('Encaissements factures N'!T66=9),'Encaissements factures N'!U66,0)))+(IF(('Encaissements factures N'!X66=9),'Encaissements factures N'!Y66,0)))</f>
        <v>0</v>
      </c>
      <c r="L67" s="30">
        <f>((((IF(('Encaissements factures N'!L66=10),'Encaissements factures N'!M66,0))+(IF(('Encaissements factures N'!P66=10),'Encaissements factures N'!Q66,0)))+(IF(('Encaissements factures N'!T66=10),'Encaissements factures N'!U66,0)))+(IF(('Encaissements factures N'!X66=10),'Encaissements factures N'!Y66,0)))</f>
        <v>0</v>
      </c>
      <c r="M67" s="30">
        <f>((((IF(('Encaissements factures N'!L66=11),'Encaissements factures N'!M66,0))+(IF(('Encaissements factures N'!P66=11),'Encaissements factures N'!Q66,0)))+(IF(('Encaissements factures N'!T66=11),'Encaissements factures N'!U66,0)))+(IF(('Encaissements factures N'!X66=11),'Encaissements factures N'!Y66,0)))</f>
        <v>0</v>
      </c>
      <c r="N67" s="30">
        <f>((((IF(('Encaissements factures N'!L66=12),'Encaissements factures N'!M66,0))+(IF(('Encaissements factures N'!P66=12),'Encaissements factures N'!Q66,0)))+(IF(('Encaissements factures N'!T66=12),'Encaissements factures N'!U66,0)))+(IF(('Encaissements factures N'!X66=12),'Encaissements factures N'!Y66,0)))</f>
        <v>0</v>
      </c>
      <c r="O67" s="10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9">
        <f>'Encaissements factures N'!A67</f>
        <v>0</v>
      </c>
      <c r="B68" s="30">
        <f t="shared" si="0"/>
        <v>0</v>
      </c>
      <c r="C68" s="30">
        <f>((((IF(('Encaissements factures N'!L67=1),'Encaissements factures N'!M67,0))+(IF(('Encaissements factures N'!P67=1),'Encaissements factures N'!Q67,0)))+(IF(('Encaissements factures N'!T67=1),'Encaissements factures N'!U67,0)))+(IF(('Encaissements factures N'!X67=1),'Encaissements factures N'!Y67,0)))</f>
        <v>0</v>
      </c>
      <c r="D68" s="30">
        <f>((((IF(('Encaissements factures N'!L67=2),'Encaissements factures N'!M67,0))+(IF(('Encaissements factures N'!P67=2),'Encaissements factures N'!Q67,0)))+(IF(('Encaissements factures N'!T67=2),'Encaissements factures N'!U67,0)))+(IF(('Encaissements factures N'!X67=2),'Encaissements factures N'!Y67,0)))</f>
        <v>0</v>
      </c>
      <c r="E68" s="30">
        <f>((((IF(('Encaissements factures N'!L67=3),'Encaissements factures N'!M67,0))+(IF(('Encaissements factures N'!P67=3),'Encaissements factures N'!Q67,0)))+(IF(('Encaissements factures N'!T67=3),'Encaissements factures N'!U67,0)))+(IF(('Encaissements factures N'!X67=3),'Encaissements factures N'!Y67,0)))</f>
        <v>0</v>
      </c>
      <c r="F68" s="30">
        <f>((((IF(('Encaissements factures N'!L67=4),'Encaissements factures N'!M67,0))+(IF(('Encaissements factures N'!P67=4),'Encaissements factures N'!Q67,0)))+(IF(('Encaissements factures N'!T67=4),'Encaissements factures N'!U67,0)))+(IF(('Encaissements factures N'!X67=4),'Encaissements factures N'!Y67,0)))</f>
        <v>0</v>
      </c>
      <c r="G68" s="30">
        <f>((((IF(('Encaissements factures N'!L67=5),'Encaissements factures N'!M67,0))+(IF(('Encaissements factures N'!P67=5),'Encaissements factures N'!Q67,0)))+(IF(('Encaissements factures N'!T67=5),'Encaissements factures N'!U67,0)))+(IF(('Encaissements factures N'!X67=5),'Encaissements factures N'!Y67,0)))</f>
        <v>0</v>
      </c>
      <c r="H68" s="30">
        <f>((((IF(('Encaissements factures N'!L67=6),'Encaissements factures N'!M67,0))+(IF(('Encaissements factures N'!P67=6),'Encaissements factures N'!Q67,0)))+(IF(('Encaissements factures N'!T67=6),'Encaissements factures N'!U67,0)))+(IF(('Encaissements factures N'!X67=6),'Encaissements factures N'!Y67,0)))</f>
        <v>0</v>
      </c>
      <c r="I68" s="30">
        <f>((((IF(('Encaissements factures N'!L67=7),'Encaissements factures N'!M67,0))+(IF(('Encaissements factures N'!P67=7),'Encaissements factures N'!Q67,0)))+(IF(('Encaissements factures N'!T67=7),'Encaissements factures N'!U67,0)))+(IF(('Encaissements factures N'!X67=7),'Encaissements factures N'!Y67,0)))</f>
        <v>0</v>
      </c>
      <c r="J68" s="30">
        <f>((((IF(('Encaissements factures N'!L67=8),'Encaissements factures N'!M67,0))+(IF(('Encaissements factures N'!P67=8),'Encaissements factures N'!Q67,0)))+(IF(('Encaissements factures N'!T67=8),'Encaissements factures N'!U67,0)))+(IF(('Encaissements factures N'!X67=8),'Encaissements factures N'!Y67,0)))</f>
        <v>0</v>
      </c>
      <c r="K68" s="30">
        <f>((((IF(('Encaissements factures N'!L67=9),'Encaissements factures N'!M67,0))+(IF(('Encaissements factures N'!P67=9),'Encaissements factures N'!Q67,0)))+(IF(('Encaissements factures N'!T67=9),'Encaissements factures N'!U67,0)))+(IF(('Encaissements factures N'!X67=9),'Encaissements factures N'!Y67,0)))</f>
        <v>0</v>
      </c>
      <c r="L68" s="30">
        <f>((((IF(('Encaissements factures N'!L67=10),'Encaissements factures N'!M67,0))+(IF(('Encaissements factures N'!P67=10),'Encaissements factures N'!Q67,0)))+(IF(('Encaissements factures N'!T67=10),'Encaissements factures N'!U67,0)))+(IF(('Encaissements factures N'!X67=10),'Encaissements factures N'!Y67,0)))</f>
        <v>0</v>
      </c>
      <c r="M68" s="30">
        <f>((((IF(('Encaissements factures N'!L67=11),'Encaissements factures N'!M67,0))+(IF(('Encaissements factures N'!P67=11),'Encaissements factures N'!Q67,0)))+(IF(('Encaissements factures N'!T67=11),'Encaissements factures N'!U67,0)))+(IF(('Encaissements factures N'!X67=11),'Encaissements factures N'!Y67,0)))</f>
        <v>0</v>
      </c>
      <c r="N68" s="30">
        <f>((((IF(('Encaissements factures N'!L67=12),'Encaissements factures N'!M67,0))+(IF(('Encaissements factures N'!P67=12),'Encaissements factures N'!Q67,0)))+(IF(('Encaissements factures N'!T67=12),'Encaissements factures N'!U67,0)))+(IF(('Encaissements factures N'!X67=12),'Encaissements factures N'!Y67,0)))</f>
        <v>0</v>
      </c>
      <c r="O68" s="10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9">
        <f>'Encaissements factures N'!A68</f>
        <v>0</v>
      </c>
      <c r="B69" s="30">
        <f t="shared" si="0"/>
        <v>0</v>
      </c>
      <c r="C69" s="30">
        <f>((((IF(('Encaissements factures N'!L68=1),'Encaissements factures N'!M68,0))+(IF(('Encaissements factures N'!P68=1),'Encaissements factures N'!Q68,0)))+(IF(('Encaissements factures N'!T68=1),'Encaissements factures N'!U68,0)))+(IF(('Encaissements factures N'!X68=1),'Encaissements factures N'!Y68,0)))</f>
        <v>0</v>
      </c>
      <c r="D69" s="30">
        <f>((((IF(('Encaissements factures N'!L68=2),'Encaissements factures N'!M68,0))+(IF(('Encaissements factures N'!P68=2),'Encaissements factures N'!Q68,0)))+(IF(('Encaissements factures N'!T68=2),'Encaissements factures N'!U68,0)))+(IF(('Encaissements factures N'!X68=2),'Encaissements factures N'!Y68,0)))</f>
        <v>0</v>
      </c>
      <c r="E69" s="30">
        <f>((((IF(('Encaissements factures N'!L68=3),'Encaissements factures N'!M68,0))+(IF(('Encaissements factures N'!P68=3),'Encaissements factures N'!Q68,0)))+(IF(('Encaissements factures N'!T68=3),'Encaissements factures N'!U68,0)))+(IF(('Encaissements factures N'!X68=3),'Encaissements factures N'!Y68,0)))</f>
        <v>0</v>
      </c>
      <c r="F69" s="30">
        <f>((((IF(('Encaissements factures N'!L68=4),'Encaissements factures N'!M68,0))+(IF(('Encaissements factures N'!P68=4),'Encaissements factures N'!Q68,0)))+(IF(('Encaissements factures N'!T68=4),'Encaissements factures N'!U68,0)))+(IF(('Encaissements factures N'!X68=4),'Encaissements factures N'!Y68,0)))</f>
        <v>0</v>
      </c>
      <c r="G69" s="30">
        <f>((((IF(('Encaissements factures N'!L68=5),'Encaissements factures N'!M68,0))+(IF(('Encaissements factures N'!P68=5),'Encaissements factures N'!Q68,0)))+(IF(('Encaissements factures N'!T68=5),'Encaissements factures N'!U68,0)))+(IF(('Encaissements factures N'!X68=5),'Encaissements factures N'!Y68,0)))</f>
        <v>0</v>
      </c>
      <c r="H69" s="30">
        <f>((((IF(('Encaissements factures N'!L68=6),'Encaissements factures N'!M68,0))+(IF(('Encaissements factures N'!P68=6),'Encaissements factures N'!Q68,0)))+(IF(('Encaissements factures N'!T68=6),'Encaissements factures N'!U68,0)))+(IF(('Encaissements factures N'!X68=6),'Encaissements factures N'!Y68,0)))</f>
        <v>0</v>
      </c>
      <c r="I69" s="30">
        <f>((((IF(('Encaissements factures N'!L68=7),'Encaissements factures N'!M68,0))+(IF(('Encaissements factures N'!P68=7),'Encaissements factures N'!Q68,0)))+(IF(('Encaissements factures N'!T68=7),'Encaissements factures N'!U68,0)))+(IF(('Encaissements factures N'!X68=7),'Encaissements factures N'!Y68,0)))</f>
        <v>0</v>
      </c>
      <c r="J69" s="30">
        <f>((((IF(('Encaissements factures N'!L68=8),'Encaissements factures N'!M68,0))+(IF(('Encaissements factures N'!P68=8),'Encaissements factures N'!Q68,0)))+(IF(('Encaissements factures N'!T68=8),'Encaissements factures N'!U68,0)))+(IF(('Encaissements factures N'!X68=8),'Encaissements factures N'!Y68,0)))</f>
        <v>0</v>
      </c>
      <c r="K69" s="30">
        <f>((((IF(('Encaissements factures N'!L68=9),'Encaissements factures N'!M68,0))+(IF(('Encaissements factures N'!P68=9),'Encaissements factures N'!Q68,0)))+(IF(('Encaissements factures N'!T68=9),'Encaissements factures N'!U68,0)))+(IF(('Encaissements factures N'!X68=9),'Encaissements factures N'!Y68,0)))</f>
        <v>0</v>
      </c>
      <c r="L69" s="30">
        <f>((((IF(('Encaissements factures N'!L68=10),'Encaissements factures N'!M68,0))+(IF(('Encaissements factures N'!P68=10),'Encaissements factures N'!Q68,0)))+(IF(('Encaissements factures N'!T68=10),'Encaissements factures N'!U68,0)))+(IF(('Encaissements factures N'!X68=10),'Encaissements factures N'!Y68,0)))</f>
        <v>0</v>
      </c>
      <c r="M69" s="30">
        <f>((((IF(('Encaissements factures N'!L68=11),'Encaissements factures N'!M68,0))+(IF(('Encaissements factures N'!P68=11),'Encaissements factures N'!Q68,0)))+(IF(('Encaissements factures N'!T68=11),'Encaissements factures N'!U68,0)))+(IF(('Encaissements factures N'!X68=11),'Encaissements factures N'!Y68,0)))</f>
        <v>0</v>
      </c>
      <c r="N69" s="30">
        <f>((((IF(('Encaissements factures N'!L68=12),'Encaissements factures N'!M68,0))+(IF(('Encaissements factures N'!P68=12),'Encaissements factures N'!Q68,0)))+(IF(('Encaissements factures N'!T68=12),'Encaissements factures N'!U68,0)))+(IF(('Encaissements factures N'!X68=12),'Encaissements factures N'!Y68,0)))</f>
        <v>0</v>
      </c>
      <c r="O69" s="10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55" t="s">
        <v>208</v>
      </c>
      <c r="B70" s="256">
        <f t="shared" ref="B70:N70" si="1">SUM(B7:B69)</f>
        <v>0</v>
      </c>
      <c r="C70" s="256">
        <f t="shared" si="1"/>
        <v>0</v>
      </c>
      <c r="D70" s="256">
        <f t="shared" si="1"/>
        <v>0</v>
      </c>
      <c r="E70" s="256">
        <f t="shared" si="1"/>
        <v>0</v>
      </c>
      <c r="F70" s="256">
        <f t="shared" si="1"/>
        <v>0</v>
      </c>
      <c r="G70" s="256">
        <f t="shared" si="1"/>
        <v>0</v>
      </c>
      <c r="H70" s="256">
        <f t="shared" si="1"/>
        <v>0</v>
      </c>
      <c r="I70" s="256">
        <f t="shared" si="1"/>
        <v>0</v>
      </c>
      <c r="J70" s="256">
        <f t="shared" si="1"/>
        <v>0</v>
      </c>
      <c r="K70" s="256">
        <f t="shared" si="1"/>
        <v>0</v>
      </c>
      <c r="L70" s="256">
        <f t="shared" si="1"/>
        <v>0</v>
      </c>
      <c r="M70" s="256">
        <f t="shared" si="1"/>
        <v>0</v>
      </c>
      <c r="N70" s="257">
        <f t="shared" si="1"/>
        <v>0</v>
      </c>
      <c r="O70" s="258"/>
      <c r="P70" s="258"/>
      <c r="Q70" s="258"/>
      <c r="R70" s="258"/>
      <c r="S70" s="258"/>
      <c r="T70" s="258"/>
      <c r="U70" s="258"/>
      <c r="V70" s="258"/>
      <c r="W70" s="258"/>
      <c r="X70" s="258"/>
    </row>
    <row r="71" spans="1:24" ht="15" customHeight="1">
      <c r="A71" s="255" t="s">
        <v>209</v>
      </c>
      <c r="B71" s="259">
        <f>SUM('Encaissements factures N'!C105:N105)</f>
        <v>0</v>
      </c>
      <c r="C71" s="260">
        <f>'Encaissements factures N'!C105</f>
        <v>0</v>
      </c>
      <c r="D71" s="260">
        <f>'Encaissements factures N'!D105</f>
        <v>0</v>
      </c>
      <c r="E71" s="260">
        <f>'Encaissements factures N'!E105</f>
        <v>0</v>
      </c>
      <c r="F71" s="260">
        <f>'Encaissements factures N'!F105</f>
        <v>0</v>
      </c>
      <c r="G71" s="260">
        <f>'Encaissements factures N'!G105</f>
        <v>0</v>
      </c>
      <c r="H71" s="260">
        <f>'Encaissements factures N'!H105</f>
        <v>0</v>
      </c>
      <c r="I71" s="260">
        <f>'Encaissements factures N'!I105</f>
        <v>0</v>
      </c>
      <c r="J71" s="260">
        <f>'Encaissements factures N'!J105</f>
        <v>0</v>
      </c>
      <c r="K71" s="260">
        <f>'Encaissements factures N'!K105</f>
        <v>0</v>
      </c>
      <c r="L71" s="260">
        <f>'Encaissements factures N'!L105</f>
        <v>0</v>
      </c>
      <c r="M71" s="260">
        <f>'Encaissements factures N'!M105</f>
        <v>0</v>
      </c>
      <c r="N71" s="260">
        <f>'Encaissements factures N'!N105</f>
        <v>0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71" t="s">
        <v>210</v>
      </c>
      <c r="B72" s="261">
        <f t="shared" ref="B72:N72" si="2">B4+B70</f>
        <v>0</v>
      </c>
      <c r="C72" s="262">
        <f t="shared" si="2"/>
        <v>0</v>
      </c>
      <c r="D72" s="262">
        <f t="shared" si="2"/>
        <v>0</v>
      </c>
      <c r="E72" s="262">
        <f t="shared" si="2"/>
        <v>0</v>
      </c>
      <c r="F72" s="262">
        <f t="shared" si="2"/>
        <v>0</v>
      </c>
      <c r="G72" s="262">
        <f t="shared" si="2"/>
        <v>0</v>
      </c>
      <c r="H72" s="262">
        <f t="shared" si="2"/>
        <v>0</v>
      </c>
      <c r="I72" s="262">
        <f t="shared" si="2"/>
        <v>0</v>
      </c>
      <c r="J72" s="262">
        <f t="shared" si="2"/>
        <v>0</v>
      </c>
      <c r="K72" s="262">
        <f t="shared" si="2"/>
        <v>0</v>
      </c>
      <c r="L72" s="262">
        <f t="shared" si="2"/>
        <v>0</v>
      </c>
      <c r="M72" s="262">
        <f t="shared" si="2"/>
        <v>0</v>
      </c>
      <c r="N72" s="263">
        <f t="shared" si="2"/>
        <v>0</v>
      </c>
      <c r="O72" s="10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71" t="s">
        <v>211</v>
      </c>
      <c r="B73" s="264">
        <f>N73</f>
        <v>0</v>
      </c>
      <c r="C73" s="265">
        <f>C72</f>
        <v>0</v>
      </c>
      <c r="D73" s="265">
        <f t="shared" ref="D73:N73" si="3">C73+D72</f>
        <v>0</v>
      </c>
      <c r="E73" s="265">
        <f t="shared" si="3"/>
        <v>0</v>
      </c>
      <c r="F73" s="265">
        <f t="shared" si="3"/>
        <v>0</v>
      </c>
      <c r="G73" s="265">
        <f t="shared" si="3"/>
        <v>0</v>
      </c>
      <c r="H73" s="265">
        <f t="shared" si="3"/>
        <v>0</v>
      </c>
      <c r="I73" s="265">
        <f t="shared" si="3"/>
        <v>0</v>
      </c>
      <c r="J73" s="265">
        <f t="shared" si="3"/>
        <v>0</v>
      </c>
      <c r="K73" s="265">
        <f t="shared" si="3"/>
        <v>0</v>
      </c>
      <c r="L73" s="265">
        <f t="shared" si="3"/>
        <v>0</v>
      </c>
      <c r="M73" s="265">
        <f t="shared" si="3"/>
        <v>0</v>
      </c>
      <c r="N73" s="265">
        <f t="shared" si="3"/>
        <v>0</v>
      </c>
      <c r="O73" s="10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66" t="s">
        <v>212</v>
      </c>
      <c r="B74" s="267">
        <f t="shared" ref="B74:N74" si="4">B5+B71</f>
        <v>0</v>
      </c>
      <c r="C74" s="267">
        <f t="shared" si="4"/>
        <v>0</v>
      </c>
      <c r="D74" s="267">
        <f t="shared" si="4"/>
        <v>0</v>
      </c>
      <c r="E74" s="267">
        <f t="shared" si="4"/>
        <v>0</v>
      </c>
      <c r="F74" s="267">
        <f t="shared" si="4"/>
        <v>0</v>
      </c>
      <c r="G74" s="267">
        <f t="shared" si="4"/>
        <v>0</v>
      </c>
      <c r="H74" s="267">
        <f t="shared" si="4"/>
        <v>0</v>
      </c>
      <c r="I74" s="267">
        <f t="shared" si="4"/>
        <v>0</v>
      </c>
      <c r="J74" s="267">
        <f t="shared" si="4"/>
        <v>0</v>
      </c>
      <c r="K74" s="267">
        <f t="shared" si="4"/>
        <v>0</v>
      </c>
      <c r="L74" s="267">
        <f t="shared" si="4"/>
        <v>0</v>
      </c>
      <c r="M74" s="267">
        <f t="shared" si="4"/>
        <v>0</v>
      </c>
      <c r="N74" s="267">
        <f t="shared" si="4"/>
        <v>0</v>
      </c>
      <c r="O74" s="10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66" t="s">
        <v>213</v>
      </c>
      <c r="B75" s="267">
        <f>N75</f>
        <v>0</v>
      </c>
      <c r="C75" s="267">
        <f>C74</f>
        <v>0</v>
      </c>
      <c r="D75" s="267">
        <f t="shared" ref="D75:N75" si="5">C75+D74</f>
        <v>0</v>
      </c>
      <c r="E75" s="267">
        <f t="shared" si="5"/>
        <v>0</v>
      </c>
      <c r="F75" s="267">
        <f t="shared" si="5"/>
        <v>0</v>
      </c>
      <c r="G75" s="267">
        <f t="shared" si="5"/>
        <v>0</v>
      </c>
      <c r="H75" s="267">
        <f t="shared" si="5"/>
        <v>0</v>
      </c>
      <c r="I75" s="267">
        <f t="shared" si="5"/>
        <v>0</v>
      </c>
      <c r="J75" s="267">
        <f t="shared" si="5"/>
        <v>0</v>
      </c>
      <c r="K75" s="267">
        <f t="shared" si="5"/>
        <v>0</v>
      </c>
      <c r="L75" s="267">
        <f t="shared" si="5"/>
        <v>0</v>
      </c>
      <c r="M75" s="267">
        <f t="shared" si="5"/>
        <v>0</v>
      </c>
      <c r="N75" s="267">
        <f t="shared" si="5"/>
        <v>0</v>
      </c>
      <c r="O75" s="10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68" t="s">
        <v>171</v>
      </c>
      <c r="B76" s="269">
        <f>SUM(C76:N76)</f>
        <v>0</v>
      </c>
      <c r="C76" s="270">
        <f t="shared" ref="C76:N76" si="6">C81</f>
        <v>0</v>
      </c>
      <c r="D76" s="270">
        <f t="shared" si="6"/>
        <v>0</v>
      </c>
      <c r="E76" s="270">
        <f t="shared" si="6"/>
        <v>0</v>
      </c>
      <c r="F76" s="270">
        <f t="shared" si="6"/>
        <v>0</v>
      </c>
      <c r="G76" s="270">
        <f t="shared" si="6"/>
        <v>0</v>
      </c>
      <c r="H76" s="270">
        <f t="shared" si="6"/>
        <v>0</v>
      </c>
      <c r="I76" s="270">
        <f t="shared" si="6"/>
        <v>0</v>
      </c>
      <c r="J76" s="270">
        <f t="shared" si="6"/>
        <v>0</v>
      </c>
      <c r="K76" s="270">
        <f t="shared" si="6"/>
        <v>0</v>
      </c>
      <c r="L76" s="270">
        <f t="shared" si="6"/>
        <v>0</v>
      </c>
      <c r="M76" s="270">
        <f t="shared" si="6"/>
        <v>0</v>
      </c>
      <c r="N76" s="270">
        <f t="shared" si="6"/>
        <v>0</v>
      </c>
      <c r="O76" s="10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71" t="s">
        <v>172</v>
      </c>
      <c r="B77" s="264">
        <f>SUM(C77:N77)</f>
        <v>0</v>
      </c>
      <c r="C77" s="264">
        <f t="shared" ref="C77:N77" si="7">C74-C76</f>
        <v>0</v>
      </c>
      <c r="D77" s="264">
        <f t="shared" si="7"/>
        <v>0</v>
      </c>
      <c r="E77" s="264">
        <f t="shared" si="7"/>
        <v>0</v>
      </c>
      <c r="F77" s="264">
        <f t="shared" si="7"/>
        <v>0</v>
      </c>
      <c r="G77" s="264">
        <f t="shared" si="7"/>
        <v>0</v>
      </c>
      <c r="H77" s="264">
        <f t="shared" si="7"/>
        <v>0</v>
      </c>
      <c r="I77" s="264">
        <f t="shared" si="7"/>
        <v>0</v>
      </c>
      <c r="J77" s="264">
        <f t="shared" si="7"/>
        <v>0</v>
      </c>
      <c r="K77" s="264">
        <f t="shared" si="7"/>
        <v>0</v>
      </c>
      <c r="L77" s="264">
        <f t="shared" si="7"/>
        <v>0</v>
      </c>
      <c r="M77" s="264">
        <f t="shared" si="7"/>
        <v>0</v>
      </c>
      <c r="N77" s="264">
        <f t="shared" si="7"/>
        <v>0</v>
      </c>
      <c r="O77" s="10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>
      <c r="A78" s="272"/>
      <c r="B78" s="273"/>
      <c r="C78" s="350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10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74" t="s">
        <v>173</v>
      </c>
      <c r="B79" s="275" t="s">
        <v>60</v>
      </c>
      <c r="C79" s="276"/>
      <c r="D79" s="276"/>
      <c r="E79" s="276"/>
      <c r="F79" s="353"/>
      <c r="G79" s="351"/>
      <c r="H79" s="351"/>
      <c r="I79" s="351"/>
      <c r="J79" s="351"/>
      <c r="K79" s="351"/>
      <c r="L79" s="351"/>
      <c r="M79" s="351"/>
      <c r="N79" s="351"/>
      <c r="O79" s="10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77"/>
      <c r="B80" s="278"/>
      <c r="C80" s="279"/>
      <c r="D80" s="280"/>
      <c r="E80" s="166"/>
      <c r="F80" s="281"/>
      <c r="G80" s="281"/>
      <c r="H80" s="281"/>
      <c r="I80" s="281"/>
      <c r="J80" s="281"/>
      <c r="K80" s="281"/>
      <c r="L80" s="281"/>
      <c r="M80" s="281"/>
      <c r="N80" s="281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101" t="s">
        <v>174</v>
      </c>
      <c r="B81" s="282">
        <f t="shared" ref="B81:B103" si="8">SUM(C81:N81)</f>
        <v>0</v>
      </c>
      <c r="C81" s="283">
        <f t="shared" ref="C81:N81" si="9">SUM(C82:C85)</f>
        <v>0</v>
      </c>
      <c r="D81" s="283">
        <f t="shared" si="9"/>
        <v>0</v>
      </c>
      <c r="E81" s="283">
        <f t="shared" si="9"/>
        <v>0</v>
      </c>
      <c r="F81" s="283">
        <f t="shared" si="9"/>
        <v>0</v>
      </c>
      <c r="G81" s="283">
        <f t="shared" si="9"/>
        <v>0</v>
      </c>
      <c r="H81" s="283">
        <f t="shared" si="9"/>
        <v>0</v>
      </c>
      <c r="I81" s="283">
        <f t="shared" si="9"/>
        <v>0</v>
      </c>
      <c r="J81" s="283">
        <f t="shared" si="9"/>
        <v>0</v>
      </c>
      <c r="K81" s="283">
        <f t="shared" si="9"/>
        <v>0</v>
      </c>
      <c r="L81" s="283">
        <f t="shared" si="9"/>
        <v>0</v>
      </c>
      <c r="M81" s="283">
        <f t="shared" si="9"/>
        <v>0</v>
      </c>
      <c r="N81" s="283">
        <f t="shared" si="9"/>
        <v>0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84" t="s">
        <v>175</v>
      </c>
      <c r="B82" s="285">
        <f t="shared" si="8"/>
        <v>0</v>
      </c>
      <c r="C82" s="286">
        <f>'NF JANVIER'!E$54</f>
        <v>0</v>
      </c>
      <c r="D82" s="286">
        <f>'NF FEVRIER'!E$54</f>
        <v>0</v>
      </c>
      <c r="E82" s="286">
        <f>'NF MARS'!E$54</f>
        <v>0</v>
      </c>
      <c r="F82" s="286">
        <f>'NF AVRIL'!E$54</f>
        <v>0</v>
      </c>
      <c r="G82" s="286">
        <f>'NF MAI'!E$54</f>
        <v>0</v>
      </c>
      <c r="H82" s="286">
        <f>'NF JUIN'!E$54</f>
        <v>0</v>
      </c>
      <c r="I82" s="286">
        <f>'NF JUILLET'!E$54</f>
        <v>0</v>
      </c>
      <c r="J82" s="286">
        <f>'NF AOUT'!E$54</f>
        <v>0</v>
      </c>
      <c r="K82" s="286">
        <f>'NF SEPTEMBRE'!E$54</f>
        <v>0</v>
      </c>
      <c r="L82" s="286">
        <f>'NF OCTOBRE'!E$54</f>
        <v>0</v>
      </c>
      <c r="M82" s="286">
        <f>'NF NOVEMBRE'!E$54</f>
        <v>0</v>
      </c>
      <c r="N82" s="286">
        <f>'NF DECEMBRE'!E$54</f>
        <v>0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87" t="s">
        <v>214</v>
      </c>
      <c r="B83" s="285">
        <f t="shared" si="8"/>
        <v>0</v>
      </c>
      <c r="C83" s="288"/>
      <c r="D83" s="289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90" t="s">
        <v>176</v>
      </c>
      <c r="B84" s="285">
        <f t="shared" si="8"/>
        <v>0</v>
      </c>
      <c r="C84" s="286">
        <f>'NF JANVIER'!E$62</f>
        <v>0</v>
      </c>
      <c r="D84" s="286">
        <f>'NF FEVRIER'!E$62</f>
        <v>0</v>
      </c>
      <c r="E84" s="286">
        <f>'NF MARS'!E$62</f>
        <v>0</v>
      </c>
      <c r="F84" s="286">
        <f>'NF AVRIL'!E$62</f>
        <v>0</v>
      </c>
      <c r="G84" s="286">
        <f>'NF MAI'!E$62</f>
        <v>0</v>
      </c>
      <c r="H84" s="286">
        <f>'NF JUIN'!E$62</f>
        <v>0</v>
      </c>
      <c r="I84" s="286">
        <f>'NF JUILLET'!E$62</f>
        <v>0</v>
      </c>
      <c r="J84" s="286">
        <f>'NF AOUT'!E$62</f>
        <v>0</v>
      </c>
      <c r="K84" s="286">
        <f>'NF SEPTEMBRE'!E$62</f>
        <v>0</v>
      </c>
      <c r="L84" s="286">
        <f>'NF OCTOBRE'!E$62</f>
        <v>0</v>
      </c>
      <c r="M84" s="286">
        <f>'NF NOVEMBRE'!E$62</f>
        <v>0</v>
      </c>
      <c r="N84" s="286">
        <f>'NF DECEMBRE'!E$62</f>
        <v>0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91" t="s">
        <v>215</v>
      </c>
      <c r="B85" s="285">
        <f t="shared" si="8"/>
        <v>0</v>
      </c>
      <c r="C85" s="292"/>
      <c r="D85" s="293"/>
      <c r="E85" s="294"/>
      <c r="F85" s="295"/>
      <c r="G85" s="295"/>
      <c r="H85" s="295"/>
      <c r="I85" s="295"/>
      <c r="J85" s="295"/>
      <c r="K85" s="295"/>
      <c r="L85" s="295"/>
      <c r="M85" s="295"/>
      <c r="N85" s="295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68" t="s">
        <v>177</v>
      </c>
      <c r="B86" s="296">
        <f t="shared" si="8"/>
        <v>0</v>
      </c>
      <c r="C86" s="296">
        <f t="shared" ref="C86:N86" si="10">C87+C88</f>
        <v>0</v>
      </c>
      <c r="D86" s="296">
        <f t="shared" si="10"/>
        <v>0</v>
      </c>
      <c r="E86" s="296">
        <f t="shared" si="10"/>
        <v>0</v>
      </c>
      <c r="F86" s="296">
        <f t="shared" si="10"/>
        <v>0</v>
      </c>
      <c r="G86" s="296">
        <f t="shared" si="10"/>
        <v>0</v>
      </c>
      <c r="H86" s="296">
        <f t="shared" si="10"/>
        <v>0</v>
      </c>
      <c r="I86" s="296">
        <f t="shared" si="10"/>
        <v>0</v>
      </c>
      <c r="J86" s="296">
        <f t="shared" si="10"/>
        <v>0</v>
      </c>
      <c r="K86" s="296">
        <f t="shared" si="10"/>
        <v>0</v>
      </c>
      <c r="L86" s="296">
        <f t="shared" si="10"/>
        <v>0</v>
      </c>
      <c r="M86" s="296">
        <f t="shared" si="10"/>
        <v>0</v>
      </c>
      <c r="N86" s="296">
        <f t="shared" si="10"/>
        <v>0</v>
      </c>
      <c r="O86" s="10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>
      <c r="A87" s="284" t="s">
        <v>175</v>
      </c>
      <c r="B87" s="297">
        <f t="shared" si="8"/>
        <v>0</v>
      </c>
      <c r="C87" s="297">
        <f>'NF JANVIER'!E$20</f>
        <v>0</v>
      </c>
      <c r="D87" s="297">
        <f>'NF FEVRIER'!E$20</f>
        <v>0</v>
      </c>
      <c r="E87" s="297">
        <f>'NF MARS'!E$20</f>
        <v>0</v>
      </c>
      <c r="F87" s="297">
        <f>'NF AVRIL'!E$20</f>
        <v>0</v>
      </c>
      <c r="G87" s="297">
        <f>'NF MAI'!E$20</f>
        <v>0</v>
      </c>
      <c r="H87" s="297">
        <f>'NF JUIN'!E$20</f>
        <v>0</v>
      </c>
      <c r="I87" s="297">
        <f>'NF JUILLET'!E$20</f>
        <v>0</v>
      </c>
      <c r="J87" s="297">
        <f>'NF AOUT'!E$20</f>
        <v>0</v>
      </c>
      <c r="K87" s="297">
        <f>'NF SEPTEMBRE'!E$20</f>
        <v>0</v>
      </c>
      <c r="L87" s="297">
        <f>'NF OCTOBRE'!E$20</f>
        <v>0</v>
      </c>
      <c r="M87" s="297">
        <f>'NF NOVEMBRE'!E$20</f>
        <v>0</v>
      </c>
      <c r="N87" s="297">
        <f>'NF DECEMBRE'!E$20</f>
        <v>0</v>
      </c>
      <c r="O87" s="10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>
      <c r="A88" s="287" t="s">
        <v>216</v>
      </c>
      <c r="B88" s="297">
        <f t="shared" si="8"/>
        <v>0</v>
      </c>
      <c r="C88" s="298"/>
      <c r="D88" s="299"/>
      <c r="E88" s="299"/>
      <c r="F88" s="298"/>
      <c r="G88" s="299"/>
      <c r="H88" s="299"/>
      <c r="I88" s="298"/>
      <c r="J88" s="299"/>
      <c r="K88" s="299"/>
      <c r="L88" s="298"/>
      <c r="M88" s="299"/>
      <c r="N88" s="299"/>
      <c r="O88" s="10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68" t="s">
        <v>178</v>
      </c>
      <c r="B89" s="296">
        <f t="shared" si="8"/>
        <v>0</v>
      </c>
      <c r="C89" s="296">
        <f t="shared" ref="C89:N89" si="11">C90+C91</f>
        <v>0</v>
      </c>
      <c r="D89" s="296">
        <f t="shared" si="11"/>
        <v>0</v>
      </c>
      <c r="E89" s="296">
        <f t="shared" si="11"/>
        <v>0</v>
      </c>
      <c r="F89" s="296">
        <f t="shared" si="11"/>
        <v>0</v>
      </c>
      <c r="G89" s="296">
        <f t="shared" si="11"/>
        <v>0</v>
      </c>
      <c r="H89" s="296">
        <f t="shared" si="11"/>
        <v>0</v>
      </c>
      <c r="I89" s="296">
        <f t="shared" si="11"/>
        <v>0</v>
      </c>
      <c r="J89" s="296">
        <f t="shared" si="11"/>
        <v>0</v>
      </c>
      <c r="K89" s="296">
        <f t="shared" si="11"/>
        <v>0</v>
      </c>
      <c r="L89" s="296">
        <f t="shared" si="11"/>
        <v>0</v>
      </c>
      <c r="M89" s="296">
        <f t="shared" si="11"/>
        <v>0</v>
      </c>
      <c r="N89" s="296">
        <f t="shared" si="11"/>
        <v>0</v>
      </c>
      <c r="O89" s="10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>
      <c r="A90" s="284" t="s">
        <v>179</v>
      </c>
      <c r="B90" s="297">
        <f t="shared" si="8"/>
        <v>0</v>
      </c>
      <c r="C90" s="297">
        <f>'NF JANVIER'!E$27</f>
        <v>0</v>
      </c>
      <c r="D90" s="297">
        <f>'NF FEVRIER'!E$27</f>
        <v>0</v>
      </c>
      <c r="E90" s="297">
        <f>'NF MARS'!E$27</f>
        <v>0</v>
      </c>
      <c r="F90" s="297">
        <f>'NF AVRIL'!E$27</f>
        <v>0</v>
      </c>
      <c r="G90" s="297">
        <f>'NF MAI'!E$27</f>
        <v>0</v>
      </c>
      <c r="H90" s="297">
        <f>'NF JUIN'!E$27</f>
        <v>0</v>
      </c>
      <c r="I90" s="297">
        <f>'NF JUILLET'!E$27</f>
        <v>0</v>
      </c>
      <c r="J90" s="297">
        <f>'NF AOUT'!E$27</f>
        <v>0</v>
      </c>
      <c r="K90" s="297">
        <f>'NF SEPTEMBRE'!E$27</f>
        <v>0</v>
      </c>
      <c r="L90" s="297">
        <f>'NF OCTOBRE'!E$27</f>
        <v>0</v>
      </c>
      <c r="M90" s="297">
        <f>'NF NOVEMBRE'!E$27</f>
        <v>0</v>
      </c>
      <c r="N90" s="297">
        <f>'NF DECEMBRE'!E$27</f>
        <v>0</v>
      </c>
      <c r="O90" s="10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>
      <c r="A91" s="287" t="s">
        <v>217</v>
      </c>
      <c r="B91" s="297">
        <f t="shared" si="8"/>
        <v>0</v>
      </c>
      <c r="C91" s="298"/>
      <c r="D91" s="299"/>
      <c r="E91" s="299"/>
      <c r="F91" s="298"/>
      <c r="G91" s="299"/>
      <c r="H91" s="299"/>
      <c r="I91" s="298"/>
      <c r="J91" s="299"/>
      <c r="K91" s="299"/>
      <c r="L91" s="298"/>
      <c r="M91" s="299"/>
      <c r="N91" s="299"/>
      <c r="O91" s="10"/>
      <c r="P91" s="2"/>
      <c r="Q91" s="2"/>
      <c r="R91" s="2"/>
      <c r="S91" s="2"/>
      <c r="T91" s="2"/>
      <c r="U91" s="2"/>
      <c r="V91" s="2"/>
      <c r="W91" s="2"/>
      <c r="X91" s="2"/>
    </row>
    <row r="92" spans="1:24" ht="45" customHeight="1">
      <c r="A92" s="300" t="s">
        <v>180</v>
      </c>
      <c r="B92" s="296">
        <f t="shared" si="8"/>
        <v>0</v>
      </c>
      <c r="C92" s="296">
        <f t="shared" ref="C92:N92" si="12">(C93+C94)+C95</f>
        <v>0</v>
      </c>
      <c r="D92" s="296">
        <f t="shared" si="12"/>
        <v>0</v>
      </c>
      <c r="E92" s="296">
        <f t="shared" si="12"/>
        <v>0</v>
      </c>
      <c r="F92" s="301">
        <f t="shared" si="12"/>
        <v>0</v>
      </c>
      <c r="G92" s="296">
        <f t="shared" si="12"/>
        <v>0</v>
      </c>
      <c r="H92" s="296">
        <f t="shared" si="12"/>
        <v>0</v>
      </c>
      <c r="I92" s="296">
        <f t="shared" si="12"/>
        <v>0</v>
      </c>
      <c r="J92" s="296">
        <f t="shared" si="12"/>
        <v>0</v>
      </c>
      <c r="K92" s="296">
        <f t="shared" si="12"/>
        <v>0</v>
      </c>
      <c r="L92" s="296">
        <f t="shared" si="12"/>
        <v>0</v>
      </c>
      <c r="M92" s="296">
        <f t="shared" si="12"/>
        <v>0</v>
      </c>
      <c r="N92" s="296">
        <f t="shared" si="12"/>
        <v>0</v>
      </c>
      <c r="O92" s="10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>
      <c r="A93" s="284" t="s">
        <v>181</v>
      </c>
      <c r="B93" s="297">
        <f t="shared" si="8"/>
        <v>0</v>
      </c>
      <c r="C93" s="302">
        <f>'NF JANVIER'!E$70</f>
        <v>0</v>
      </c>
      <c r="D93" s="302">
        <f>'NF FEVRIER'!E$70</f>
        <v>0</v>
      </c>
      <c r="E93" s="302">
        <f>'NF MARS'!E$70</f>
        <v>0</v>
      </c>
      <c r="F93" s="302">
        <f>'NF AVRIL'!E$70</f>
        <v>0</v>
      </c>
      <c r="G93" s="302">
        <f>'NF MAI'!E$70</f>
        <v>0</v>
      </c>
      <c r="H93" s="302">
        <f>'NF JUIN'!E$70</f>
        <v>0</v>
      </c>
      <c r="I93" s="302">
        <f>'NF JUILLET'!E$70</f>
        <v>0</v>
      </c>
      <c r="J93" s="302">
        <f>'NF AOUT'!E$70</f>
        <v>0</v>
      </c>
      <c r="K93" s="302">
        <f>'NF SEPTEMBRE'!E$70</f>
        <v>0</v>
      </c>
      <c r="L93" s="302">
        <f>'NF OCTOBRE'!E$70</f>
        <v>0</v>
      </c>
      <c r="M93" s="302">
        <f>'NF NOVEMBRE'!E$70</f>
        <v>0</v>
      </c>
      <c r="N93" s="302">
        <f>'NF DECEMBRE'!E$70</f>
        <v>0</v>
      </c>
      <c r="O93" s="10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>
      <c r="A94" s="287" t="s">
        <v>218</v>
      </c>
      <c r="B94" s="297">
        <f t="shared" si="8"/>
        <v>0</v>
      </c>
      <c r="C94" s="298"/>
      <c r="D94" s="299"/>
      <c r="E94" s="298"/>
      <c r="F94" s="298"/>
      <c r="G94" s="298"/>
      <c r="H94" s="299"/>
      <c r="I94" s="298"/>
      <c r="J94" s="299"/>
      <c r="K94" s="298"/>
      <c r="L94" s="299"/>
      <c r="M94" s="298"/>
      <c r="N94" s="299"/>
      <c r="O94" s="10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>
      <c r="A95" s="284" t="s">
        <v>182</v>
      </c>
      <c r="B95" s="297">
        <f t="shared" si="8"/>
        <v>0</v>
      </c>
      <c r="C95" s="297">
        <f t="shared" ref="C95:N95" si="13">IF((C77&gt;0),(C77*(10/100)),0)</f>
        <v>0</v>
      </c>
      <c r="D95" s="297">
        <f t="shared" si="13"/>
        <v>0</v>
      </c>
      <c r="E95" s="297">
        <f t="shared" si="13"/>
        <v>0</v>
      </c>
      <c r="F95" s="297">
        <f t="shared" si="13"/>
        <v>0</v>
      </c>
      <c r="G95" s="297">
        <f t="shared" si="13"/>
        <v>0</v>
      </c>
      <c r="H95" s="297">
        <f t="shared" si="13"/>
        <v>0</v>
      </c>
      <c r="I95" s="297">
        <f t="shared" si="13"/>
        <v>0</v>
      </c>
      <c r="J95" s="297">
        <f t="shared" si="13"/>
        <v>0</v>
      </c>
      <c r="K95" s="297">
        <f t="shared" si="13"/>
        <v>0</v>
      </c>
      <c r="L95" s="297">
        <f t="shared" si="13"/>
        <v>0</v>
      </c>
      <c r="M95" s="297">
        <f t="shared" si="13"/>
        <v>0</v>
      </c>
      <c r="N95" s="297">
        <f t="shared" si="13"/>
        <v>0</v>
      </c>
      <c r="O95" s="10"/>
      <c r="P95" s="2"/>
      <c r="Q95" s="2"/>
      <c r="R95" s="2"/>
      <c r="S95" s="2"/>
      <c r="T95" s="2"/>
      <c r="U95" s="2"/>
      <c r="V95" s="2"/>
      <c r="W95" s="2"/>
      <c r="X95" s="2"/>
    </row>
    <row r="96" spans="1:24" ht="30" customHeight="1">
      <c r="A96" s="300" t="s">
        <v>183</v>
      </c>
      <c r="B96" s="296">
        <f t="shared" si="8"/>
        <v>0</v>
      </c>
      <c r="C96" s="296">
        <f t="shared" ref="C96:N96" si="14">SUM(C97:C98)</f>
        <v>0</v>
      </c>
      <c r="D96" s="296">
        <f t="shared" si="14"/>
        <v>0</v>
      </c>
      <c r="E96" s="296">
        <f t="shared" si="14"/>
        <v>0</v>
      </c>
      <c r="F96" s="296">
        <f t="shared" si="14"/>
        <v>0</v>
      </c>
      <c r="G96" s="296">
        <f t="shared" si="14"/>
        <v>0</v>
      </c>
      <c r="H96" s="296">
        <f t="shared" si="14"/>
        <v>0</v>
      </c>
      <c r="I96" s="296">
        <f t="shared" si="14"/>
        <v>0</v>
      </c>
      <c r="J96" s="296">
        <f t="shared" si="14"/>
        <v>0</v>
      </c>
      <c r="K96" s="296">
        <f t="shared" si="14"/>
        <v>0</v>
      </c>
      <c r="L96" s="296">
        <f t="shared" si="14"/>
        <v>0</v>
      </c>
      <c r="M96" s="296">
        <f t="shared" si="14"/>
        <v>0</v>
      </c>
      <c r="N96" s="296">
        <f t="shared" si="14"/>
        <v>0</v>
      </c>
      <c r="O96" s="10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>
      <c r="A97" s="284" t="s">
        <v>184</v>
      </c>
      <c r="B97" s="297">
        <f t="shared" si="8"/>
        <v>0</v>
      </c>
      <c r="C97" s="297">
        <f>'NF JANVIER'!E$79+'NF JANVIER'!E$85</f>
        <v>0</v>
      </c>
      <c r="D97" s="297">
        <f>'NF FEVRIER'!E$79+'NF FEVRIER'!E$85</f>
        <v>0</v>
      </c>
      <c r="E97" s="297">
        <f>'NF MARS'!E$79+'NF MARS'!E$85</f>
        <v>0</v>
      </c>
      <c r="F97" s="297">
        <f>'NF AVRIL'!E$79+'NF AVRIL'!E$85</f>
        <v>0</v>
      </c>
      <c r="G97" s="297">
        <f>'NF MAI'!E$79+'NF MAI'!E$85</f>
        <v>0</v>
      </c>
      <c r="H97" s="297">
        <f>'NF JUIN'!E$79+'NF JUIN'!E$85</f>
        <v>0</v>
      </c>
      <c r="I97" s="297">
        <f>'NF JUILLET'!E$79+'NF JUILLET'!E$85</f>
        <v>0</v>
      </c>
      <c r="J97" s="297">
        <f>'NF AOUT'!E$79+'NF AOUT'!E$85</f>
        <v>0</v>
      </c>
      <c r="K97" s="297">
        <f>'NF SEPTEMBRE'!E$79+'NF SEPTEMBRE'!E$85</f>
        <v>0</v>
      </c>
      <c r="L97" s="297">
        <f>'NF OCTOBRE'!E$79+'NF OCTOBRE'!E$85</f>
        <v>0</v>
      </c>
      <c r="M97" s="297">
        <f>'NF NOVEMBRE'!E$79+'NF NOVEMBRE'!E$85</f>
        <v>0</v>
      </c>
      <c r="N97" s="297">
        <f>'NF DECEMBRE'!E$79+'NF DECEMBRE'!E$85</f>
        <v>0</v>
      </c>
      <c r="O97" s="10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>
      <c r="A98" s="287" t="s">
        <v>219</v>
      </c>
      <c r="B98" s="297">
        <f t="shared" si="8"/>
        <v>0</v>
      </c>
      <c r="C98" s="298"/>
      <c r="D98" s="299"/>
      <c r="E98" s="298"/>
      <c r="F98" s="299"/>
      <c r="G98" s="298"/>
      <c r="H98" s="298"/>
      <c r="I98" s="298"/>
      <c r="J98" s="298"/>
      <c r="K98" s="298"/>
      <c r="L98" s="298"/>
      <c r="M98" s="298"/>
      <c r="N98" s="298"/>
      <c r="O98" s="10"/>
      <c r="P98" s="2"/>
      <c r="Q98" s="2"/>
      <c r="R98" s="2"/>
      <c r="S98" s="2"/>
      <c r="T98" s="2"/>
      <c r="U98" s="2"/>
      <c r="V98" s="2"/>
      <c r="W98" s="2"/>
      <c r="X98" s="2"/>
    </row>
    <row r="99" spans="1:24" ht="30" customHeight="1">
      <c r="A99" s="300" t="s">
        <v>185</v>
      </c>
      <c r="B99" s="296">
        <f t="shared" si="8"/>
        <v>0</v>
      </c>
      <c r="C99" s="296">
        <f t="shared" ref="C99:N99" si="15">SUM(C100)</f>
        <v>0</v>
      </c>
      <c r="D99" s="296">
        <f t="shared" si="15"/>
        <v>0</v>
      </c>
      <c r="E99" s="296">
        <f t="shared" si="15"/>
        <v>0</v>
      </c>
      <c r="F99" s="296">
        <f t="shared" si="15"/>
        <v>0</v>
      </c>
      <c r="G99" s="296">
        <f t="shared" si="15"/>
        <v>0</v>
      </c>
      <c r="H99" s="296">
        <f t="shared" si="15"/>
        <v>0</v>
      </c>
      <c r="I99" s="296">
        <f t="shared" si="15"/>
        <v>0</v>
      </c>
      <c r="J99" s="296">
        <f t="shared" si="15"/>
        <v>0</v>
      </c>
      <c r="K99" s="296">
        <f t="shared" si="15"/>
        <v>0</v>
      </c>
      <c r="L99" s="296">
        <f t="shared" si="15"/>
        <v>0</v>
      </c>
      <c r="M99" s="296">
        <f t="shared" si="15"/>
        <v>0</v>
      </c>
      <c r="N99" s="296">
        <f t="shared" si="15"/>
        <v>0</v>
      </c>
      <c r="O99" s="10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>
      <c r="A100" s="284" t="s">
        <v>186</v>
      </c>
      <c r="B100" s="297">
        <f t="shared" si="8"/>
        <v>0</v>
      </c>
      <c r="C100" s="297">
        <f>'NF JANVIER'!E$122+'NF JANVIER'!E$129</f>
        <v>0</v>
      </c>
      <c r="D100" s="297">
        <f>'NF FEVRIER'!E$122+'NF FEVRIER'!E$129</f>
        <v>0</v>
      </c>
      <c r="E100" s="297">
        <f>'NF MARS'!E$122+'NF MARS'!E$129</f>
        <v>0</v>
      </c>
      <c r="F100" s="297">
        <f>'NF AVRIL'!E$122+'NF AVRIL'!E$129</f>
        <v>0</v>
      </c>
      <c r="G100" s="297">
        <f>'NF MAI'!E$122+'NF MAI'!E$129</f>
        <v>0</v>
      </c>
      <c r="H100" s="297">
        <f>'NF JUIN'!E$122+'NF JUIN'!E$129</f>
        <v>0</v>
      </c>
      <c r="I100" s="297">
        <f>'NF JUILLET'!E$122+'NF JUILLET'!E$129</f>
        <v>0</v>
      </c>
      <c r="J100" s="297">
        <f>'NF AOUT'!E$122+'NF AOUT'!E$129</f>
        <v>0</v>
      </c>
      <c r="K100" s="297">
        <f>'NF SEPTEMBRE'!E$122+'NF SEPTEMBRE'!E$129</f>
        <v>0</v>
      </c>
      <c r="L100" s="297">
        <f>'NF OCTOBRE'!E$122+'NF OCTOBRE'!E$129</f>
        <v>0</v>
      </c>
      <c r="M100" s="297">
        <f>'NF NOVEMBRE'!E$122+'NF NOVEMBRE'!E$129</f>
        <v>0</v>
      </c>
      <c r="N100" s="297">
        <f>'NF DECEMBRE'!E$122+'NF DECEMBRE'!E$129</f>
        <v>0</v>
      </c>
      <c r="O100" s="10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30" customHeight="1">
      <c r="A101" s="300" t="s">
        <v>187</v>
      </c>
      <c r="B101" s="296">
        <f t="shared" si="8"/>
        <v>0</v>
      </c>
      <c r="C101" s="296">
        <f t="shared" ref="C101:N101" si="16">SUM(C102:C103)</f>
        <v>0</v>
      </c>
      <c r="D101" s="296">
        <f t="shared" si="16"/>
        <v>0</v>
      </c>
      <c r="E101" s="296">
        <f t="shared" si="16"/>
        <v>0</v>
      </c>
      <c r="F101" s="296">
        <f t="shared" si="16"/>
        <v>0</v>
      </c>
      <c r="G101" s="296">
        <f t="shared" si="16"/>
        <v>0</v>
      </c>
      <c r="H101" s="296">
        <f t="shared" si="16"/>
        <v>0</v>
      </c>
      <c r="I101" s="296">
        <f t="shared" si="16"/>
        <v>0</v>
      </c>
      <c r="J101" s="296">
        <f t="shared" si="16"/>
        <v>0</v>
      </c>
      <c r="K101" s="296">
        <f t="shared" si="16"/>
        <v>0</v>
      </c>
      <c r="L101" s="296">
        <f t="shared" si="16"/>
        <v>0</v>
      </c>
      <c r="M101" s="296">
        <f t="shared" si="16"/>
        <v>0</v>
      </c>
      <c r="N101" s="296">
        <f t="shared" si="16"/>
        <v>0</v>
      </c>
      <c r="O101" s="10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>
      <c r="A102" s="284" t="s">
        <v>188</v>
      </c>
      <c r="B102" s="297">
        <f t="shared" si="8"/>
        <v>0</v>
      </c>
      <c r="C102" s="297">
        <f>'NF JANVIER'!E$137</f>
        <v>0</v>
      </c>
      <c r="D102" s="297">
        <f>'NF FEVRIER'!E$137</f>
        <v>0</v>
      </c>
      <c r="E102" s="297">
        <f>'NF MARS'!E$137</f>
        <v>0</v>
      </c>
      <c r="F102" s="297">
        <f>'NF AVRIL'!E$137</f>
        <v>0</v>
      </c>
      <c r="G102" s="297">
        <f>'NF MAI'!E$137</f>
        <v>0</v>
      </c>
      <c r="H102" s="297">
        <f>'NF JUIN'!E$137</f>
        <v>0</v>
      </c>
      <c r="I102" s="297">
        <f>'NF JUILLET'!E$137</f>
        <v>0</v>
      </c>
      <c r="J102" s="297">
        <f>'NF AOUT'!E$137</f>
        <v>0</v>
      </c>
      <c r="K102" s="297">
        <f>'NF SEPTEMBRE'!E$137</f>
        <v>0</v>
      </c>
      <c r="L102" s="297">
        <f>'NF OCTOBRE'!E$137</f>
        <v>0</v>
      </c>
      <c r="M102" s="297">
        <f>'NF NOVEMBRE'!E$137</f>
        <v>0</v>
      </c>
      <c r="N102" s="297">
        <f>'NF DECEMBRE'!E$137</f>
        <v>0</v>
      </c>
      <c r="O102" s="10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>
      <c r="A103" s="287" t="s">
        <v>220</v>
      </c>
      <c r="B103" s="297">
        <f t="shared" si="8"/>
        <v>0</v>
      </c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10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74" t="s">
        <v>189</v>
      </c>
      <c r="B104" s="304">
        <f t="shared" ref="B104:N104" si="17">B81+B86+B89+B92+B96+B99+B101</f>
        <v>0</v>
      </c>
      <c r="C104" s="304">
        <f t="shared" si="17"/>
        <v>0</v>
      </c>
      <c r="D104" s="304">
        <f t="shared" si="17"/>
        <v>0</v>
      </c>
      <c r="E104" s="304">
        <f t="shared" si="17"/>
        <v>0</v>
      </c>
      <c r="F104" s="304">
        <f t="shared" si="17"/>
        <v>0</v>
      </c>
      <c r="G104" s="304">
        <f t="shared" si="17"/>
        <v>0</v>
      </c>
      <c r="H104" s="304">
        <f t="shared" si="17"/>
        <v>0</v>
      </c>
      <c r="I104" s="304">
        <f t="shared" si="17"/>
        <v>0</v>
      </c>
      <c r="J104" s="304">
        <f t="shared" si="17"/>
        <v>0</v>
      </c>
      <c r="K104" s="304">
        <f t="shared" si="17"/>
        <v>0</v>
      </c>
      <c r="L104" s="304">
        <f t="shared" si="17"/>
        <v>0</v>
      </c>
      <c r="M104" s="304">
        <f t="shared" si="17"/>
        <v>0</v>
      </c>
      <c r="N104" s="304">
        <f t="shared" si="17"/>
        <v>0</v>
      </c>
      <c r="O104" s="10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>
      <c r="A105" s="305" t="s">
        <v>190</v>
      </c>
      <c r="B105" s="297">
        <f>SUM(C105:N105)</f>
        <v>0</v>
      </c>
      <c r="C105" s="297">
        <f t="shared" ref="C105:N105" si="18">C82+C84+C87+C90+C93+C97+C100+C102</f>
        <v>0</v>
      </c>
      <c r="D105" s="297">
        <f t="shared" si="18"/>
        <v>0</v>
      </c>
      <c r="E105" s="297">
        <f t="shared" si="18"/>
        <v>0</v>
      </c>
      <c r="F105" s="297">
        <f t="shared" si="18"/>
        <v>0</v>
      </c>
      <c r="G105" s="297">
        <f t="shared" si="18"/>
        <v>0</v>
      </c>
      <c r="H105" s="297">
        <f t="shared" si="18"/>
        <v>0</v>
      </c>
      <c r="I105" s="297">
        <f t="shared" si="18"/>
        <v>0</v>
      </c>
      <c r="J105" s="297">
        <f t="shared" si="18"/>
        <v>0</v>
      </c>
      <c r="K105" s="297">
        <f t="shared" si="18"/>
        <v>0</v>
      </c>
      <c r="L105" s="297">
        <f t="shared" si="18"/>
        <v>0</v>
      </c>
      <c r="M105" s="297">
        <f t="shared" si="18"/>
        <v>0</v>
      </c>
      <c r="N105" s="297">
        <f t="shared" si="18"/>
        <v>0</v>
      </c>
      <c r="O105" s="10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>
      <c r="A106" s="306" t="s">
        <v>221</v>
      </c>
      <c r="B106" s="297">
        <f>SUM(C106:N106)</f>
        <v>0</v>
      </c>
      <c r="C106" s="297">
        <f t="shared" ref="C106:N106" si="19">C83+C85+C88+C91+C94+C95+C98+C103</f>
        <v>0</v>
      </c>
      <c r="D106" s="297">
        <f t="shared" si="19"/>
        <v>0</v>
      </c>
      <c r="E106" s="297">
        <f t="shared" si="19"/>
        <v>0</v>
      </c>
      <c r="F106" s="297">
        <f t="shared" si="19"/>
        <v>0</v>
      </c>
      <c r="G106" s="297">
        <f t="shared" si="19"/>
        <v>0</v>
      </c>
      <c r="H106" s="297">
        <f t="shared" si="19"/>
        <v>0</v>
      </c>
      <c r="I106" s="297">
        <f t="shared" si="19"/>
        <v>0</v>
      </c>
      <c r="J106" s="297">
        <f t="shared" si="19"/>
        <v>0</v>
      </c>
      <c r="K106" s="297">
        <f t="shared" si="19"/>
        <v>0</v>
      </c>
      <c r="L106" s="297">
        <f t="shared" si="19"/>
        <v>0</v>
      </c>
      <c r="M106" s="297">
        <f t="shared" si="19"/>
        <v>0</v>
      </c>
      <c r="N106" s="297">
        <f t="shared" si="19"/>
        <v>0</v>
      </c>
      <c r="O106" s="10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84"/>
      <c r="B107" s="307"/>
      <c r="C107" s="352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5" t="s">
        <v>191</v>
      </c>
      <c r="B108" s="302">
        <f>SUM(C108:N108)</f>
        <v>0</v>
      </c>
      <c r="C108" s="16">
        <f>'NF JANVIER'!F$139</f>
        <v>0</v>
      </c>
      <c r="D108" s="16">
        <f>'NF FEVRIER'!F$139</f>
        <v>0</v>
      </c>
      <c r="E108" s="16">
        <f>'NF MARS'!F$139</f>
        <v>0</v>
      </c>
      <c r="F108" s="16">
        <f>'NF AVRIL'!F$139</f>
        <v>0</v>
      </c>
      <c r="G108" s="16">
        <f>'NF MAI'!F$139</f>
        <v>0</v>
      </c>
      <c r="H108" s="16">
        <f>'NF JUIN'!F$139</f>
        <v>0</v>
      </c>
      <c r="I108" s="16">
        <f>'NF JUILLET'!F$139</f>
        <v>0</v>
      </c>
      <c r="J108" s="16">
        <f>'NF AOUT'!F$139</f>
        <v>0</v>
      </c>
      <c r="K108" s="16">
        <f>'NF SEPTEMBRE'!F$139</f>
        <v>0</v>
      </c>
      <c r="L108" s="16">
        <f>'NF OCTOBRE'!F$139</f>
        <v>0</v>
      </c>
      <c r="M108" s="16">
        <f>'NF NOVEMBRE'!F$139</f>
        <v>0</v>
      </c>
      <c r="N108" s="16">
        <f>'NF DECEMBRE'!F$139</f>
        <v>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5" t="s">
        <v>192</v>
      </c>
      <c r="B109" s="302">
        <f>SUM(C109:N109)</f>
        <v>0</v>
      </c>
      <c r="C109" s="16">
        <f>'NF JANVIER'!G$139</f>
        <v>0</v>
      </c>
      <c r="D109" s="16">
        <f>'NF FEVRIER'!G$139</f>
        <v>0</v>
      </c>
      <c r="E109" s="16">
        <f>'NF MARS'!G$139</f>
        <v>0</v>
      </c>
      <c r="F109" s="16">
        <f>'NF AVRIL'!G$139</f>
        <v>0</v>
      </c>
      <c r="G109" s="16">
        <f>'NF MAI'!G$139</f>
        <v>0</v>
      </c>
      <c r="H109" s="16">
        <f>'NF JUIN'!G$139</f>
        <v>0</v>
      </c>
      <c r="I109" s="16">
        <f>'NF JUILLET'!G$139</f>
        <v>0</v>
      </c>
      <c r="J109" s="16">
        <f>'NF AOUT'!G$139</f>
        <v>0</v>
      </c>
      <c r="K109" s="16">
        <f>'NF SEPTEMBRE'!G$139</f>
        <v>0</v>
      </c>
      <c r="L109" s="16">
        <f>'NF OCTOBRE'!G$139</f>
        <v>0</v>
      </c>
      <c r="M109" s="16">
        <f>'NF NOVEMBRE'!G$139</f>
        <v>0</v>
      </c>
      <c r="N109" s="16">
        <f>'NF DECEMBRE'!G$139</f>
        <v>0</v>
      </c>
      <c r="O109" s="20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5" t="s">
        <v>193</v>
      </c>
      <c r="B110" s="302">
        <f>SUM(C110:N110)</f>
        <v>0</v>
      </c>
      <c r="C110" s="16">
        <f>'NF JANVIER'!H$139</f>
        <v>0</v>
      </c>
      <c r="D110" s="16">
        <f>'NF FEVRIER'!H$139</f>
        <v>0</v>
      </c>
      <c r="E110" s="16">
        <f>'NF MARS'!H$139</f>
        <v>0</v>
      </c>
      <c r="F110" s="16">
        <f>'NF AVRIL'!H$139</f>
        <v>0</v>
      </c>
      <c r="G110" s="16">
        <f>'NF MAI'!H$139</f>
        <v>0</v>
      </c>
      <c r="H110" s="16">
        <f>'NF JUIN'!H$139</f>
        <v>0</v>
      </c>
      <c r="I110" s="16">
        <f>'NF JUILLET'!H$139</f>
        <v>0</v>
      </c>
      <c r="J110" s="16">
        <f>'NF AOUT'!H$139</f>
        <v>0</v>
      </c>
      <c r="K110" s="16">
        <f>'NF SEPTEMBRE'!H$139</f>
        <v>0</v>
      </c>
      <c r="L110" s="16">
        <f>'NF OCTOBRE'!H$139</f>
        <v>0</v>
      </c>
      <c r="M110" s="16">
        <f>'NF NOVEMBRE'!H$139</f>
        <v>0</v>
      </c>
      <c r="N110" s="16">
        <f>'NF DECEMBRE'!H$139</f>
        <v>0</v>
      </c>
      <c r="O110" s="20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308" t="s">
        <v>194</v>
      </c>
      <c r="B111" s="309">
        <f>SUM(C111:N111)</f>
        <v>0</v>
      </c>
      <c r="C111" s="270">
        <f t="shared" ref="C111:N111" si="20">SUM(C108:C110)</f>
        <v>0</v>
      </c>
      <c r="D111" s="270">
        <f t="shared" si="20"/>
        <v>0</v>
      </c>
      <c r="E111" s="270">
        <f t="shared" si="20"/>
        <v>0</v>
      </c>
      <c r="F111" s="270">
        <f t="shared" si="20"/>
        <v>0</v>
      </c>
      <c r="G111" s="270">
        <f t="shared" si="20"/>
        <v>0</v>
      </c>
      <c r="H111" s="270">
        <f t="shared" si="20"/>
        <v>0</v>
      </c>
      <c r="I111" s="270">
        <f t="shared" si="20"/>
        <v>0</v>
      </c>
      <c r="J111" s="270">
        <f t="shared" si="20"/>
        <v>0</v>
      </c>
      <c r="K111" s="270">
        <f t="shared" si="20"/>
        <v>0</v>
      </c>
      <c r="L111" s="270">
        <f t="shared" si="20"/>
        <v>0</v>
      </c>
      <c r="M111" s="270">
        <f t="shared" si="20"/>
        <v>0</v>
      </c>
      <c r="N111" s="270">
        <f t="shared" si="20"/>
        <v>0</v>
      </c>
      <c r="O111" s="20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>
      <c r="A112" s="272"/>
      <c r="B112" s="185"/>
      <c r="C112" s="279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310" t="s">
        <v>195</v>
      </c>
      <c r="B113" s="311">
        <f>SUM(C113:N113)</f>
        <v>0</v>
      </c>
      <c r="C113" s="312">
        <f t="shared" ref="C113:N113" si="21">C105+C111</f>
        <v>0</v>
      </c>
      <c r="D113" s="312">
        <f t="shared" si="21"/>
        <v>0</v>
      </c>
      <c r="E113" s="312">
        <f t="shared" si="21"/>
        <v>0</v>
      </c>
      <c r="F113" s="312">
        <f t="shared" si="21"/>
        <v>0</v>
      </c>
      <c r="G113" s="312">
        <f t="shared" si="21"/>
        <v>0</v>
      </c>
      <c r="H113" s="312">
        <f t="shared" si="21"/>
        <v>0</v>
      </c>
      <c r="I113" s="312">
        <f t="shared" si="21"/>
        <v>0</v>
      </c>
      <c r="J113" s="312">
        <f t="shared" si="21"/>
        <v>0</v>
      </c>
      <c r="K113" s="312">
        <f t="shared" si="21"/>
        <v>0</v>
      </c>
      <c r="L113" s="312">
        <f t="shared" si="21"/>
        <v>0</v>
      </c>
      <c r="M113" s="312">
        <f t="shared" si="21"/>
        <v>0</v>
      </c>
      <c r="N113" s="312">
        <f t="shared" si="21"/>
        <v>0</v>
      </c>
      <c r="O113" s="313"/>
      <c r="P113" s="314"/>
      <c r="Q113" s="314"/>
      <c r="R113" s="314"/>
      <c r="S113" s="314"/>
      <c r="T113" s="314"/>
      <c r="U113" s="314"/>
      <c r="V113" s="314"/>
      <c r="W113" s="314"/>
      <c r="X113" s="314"/>
    </row>
    <row r="114" spans="1:24" ht="14.25" customHeight="1">
      <c r="A114" s="284"/>
      <c r="B114" s="315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10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55" t="s">
        <v>196</v>
      </c>
      <c r="B115" s="317">
        <f>(B2+B74)-B104</f>
        <v>0</v>
      </c>
      <c r="C115" s="317">
        <f>(B2+C74)-C104</f>
        <v>0</v>
      </c>
      <c r="D115" s="317">
        <f t="shared" ref="D115:N115" si="22">(C115+D74)-D104</f>
        <v>0</v>
      </c>
      <c r="E115" s="317">
        <f t="shared" si="22"/>
        <v>0</v>
      </c>
      <c r="F115" s="317">
        <f t="shared" si="22"/>
        <v>0</v>
      </c>
      <c r="G115" s="317">
        <f t="shared" si="22"/>
        <v>0</v>
      </c>
      <c r="H115" s="317">
        <f t="shared" si="22"/>
        <v>0</v>
      </c>
      <c r="I115" s="317">
        <f t="shared" si="22"/>
        <v>0</v>
      </c>
      <c r="J115" s="317">
        <f t="shared" si="22"/>
        <v>0</v>
      </c>
      <c r="K115" s="317">
        <f t="shared" si="22"/>
        <v>0</v>
      </c>
      <c r="L115" s="317">
        <f t="shared" si="22"/>
        <v>0</v>
      </c>
      <c r="M115" s="317">
        <f t="shared" si="22"/>
        <v>0</v>
      </c>
      <c r="N115" s="259">
        <f t="shared" si="22"/>
        <v>0</v>
      </c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</row>
    <row r="116" spans="1:24" ht="12.75" customHeight="1">
      <c r="A116" s="272"/>
      <c r="B116" s="185"/>
      <c r="C116" s="318"/>
      <c r="D116" s="318"/>
      <c r="E116" s="318"/>
      <c r="F116" s="281"/>
      <c r="G116" s="281"/>
      <c r="H116" s="281"/>
      <c r="I116" s="281"/>
      <c r="J116" s="281"/>
      <c r="K116" s="281"/>
      <c r="L116" s="281"/>
      <c r="M116" s="281"/>
      <c r="N116" s="280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30" customHeight="1">
      <c r="A117" s="300" t="s">
        <v>197</v>
      </c>
      <c r="B117" s="296">
        <f>SUM(C117:N117)</f>
        <v>0</v>
      </c>
      <c r="C117" s="13">
        <f t="shared" ref="C117:N117" si="23">(C118+C119)+C120</f>
        <v>0</v>
      </c>
      <c r="D117" s="13">
        <f t="shared" si="23"/>
        <v>0</v>
      </c>
      <c r="E117" s="13">
        <f t="shared" si="23"/>
        <v>0</v>
      </c>
      <c r="F117" s="13">
        <f t="shared" si="23"/>
        <v>0</v>
      </c>
      <c r="G117" s="13">
        <f t="shared" si="23"/>
        <v>0</v>
      </c>
      <c r="H117" s="13">
        <f t="shared" si="23"/>
        <v>0</v>
      </c>
      <c r="I117" s="13">
        <f t="shared" si="23"/>
        <v>0</v>
      </c>
      <c r="J117" s="13">
        <f t="shared" si="23"/>
        <v>0</v>
      </c>
      <c r="K117" s="13">
        <f t="shared" si="23"/>
        <v>0</v>
      </c>
      <c r="L117" s="13">
        <f t="shared" si="23"/>
        <v>0</v>
      </c>
      <c r="M117" s="13">
        <f t="shared" si="23"/>
        <v>0</v>
      </c>
      <c r="N117" s="13">
        <f t="shared" si="23"/>
        <v>0</v>
      </c>
      <c r="O117" s="10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>
      <c r="A118" s="319" t="s">
        <v>198</v>
      </c>
      <c r="B118" s="320">
        <f>SUM(C118:N118)</f>
        <v>0</v>
      </c>
      <c r="C118" s="321"/>
      <c r="D118" s="321"/>
      <c r="E118" s="321"/>
      <c r="F118" s="322"/>
      <c r="G118" s="321"/>
      <c r="H118" s="321"/>
      <c r="I118" s="321"/>
      <c r="J118" s="321"/>
      <c r="K118" s="323"/>
      <c r="L118" s="323"/>
      <c r="M118" s="323"/>
      <c r="N118" s="323"/>
      <c r="O118" s="10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>
      <c r="A119" s="324" t="s">
        <v>199</v>
      </c>
      <c r="B119" s="325">
        <f>SUM(C119:N119)</f>
        <v>0</v>
      </c>
      <c r="C119" s="326"/>
      <c r="D119" s="326"/>
      <c r="E119" s="326"/>
      <c r="F119" s="327"/>
      <c r="G119" s="326"/>
      <c r="H119" s="326"/>
      <c r="I119" s="326"/>
      <c r="J119" s="326"/>
      <c r="K119" s="328"/>
      <c r="L119" s="328"/>
      <c r="M119" s="328"/>
      <c r="N119" s="328"/>
      <c r="O119" s="10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>
      <c r="A120" s="329" t="s">
        <v>200</v>
      </c>
      <c r="B120" s="330">
        <f>SUM(C120:N120)</f>
        <v>0</v>
      </c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10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>
      <c r="A121" s="332" t="s">
        <v>201</v>
      </c>
      <c r="B121" s="333">
        <f t="shared" ref="B121:N121" si="24">B118+B119+B120</f>
        <v>0</v>
      </c>
      <c r="C121" s="297">
        <f t="shared" si="24"/>
        <v>0</v>
      </c>
      <c r="D121" s="297">
        <f t="shared" si="24"/>
        <v>0</v>
      </c>
      <c r="E121" s="297">
        <f t="shared" si="24"/>
        <v>0</v>
      </c>
      <c r="F121" s="297">
        <f t="shared" si="24"/>
        <v>0</v>
      </c>
      <c r="G121" s="297">
        <f t="shared" si="24"/>
        <v>0</v>
      </c>
      <c r="H121" s="297">
        <f t="shared" si="24"/>
        <v>0</v>
      </c>
      <c r="I121" s="297">
        <f t="shared" si="24"/>
        <v>0</v>
      </c>
      <c r="J121" s="297">
        <f t="shared" si="24"/>
        <v>0</v>
      </c>
      <c r="K121" s="297">
        <f t="shared" si="24"/>
        <v>0</v>
      </c>
      <c r="L121" s="297">
        <f t="shared" si="24"/>
        <v>0</v>
      </c>
      <c r="M121" s="297">
        <f t="shared" si="24"/>
        <v>0</v>
      </c>
      <c r="N121" s="297">
        <f t="shared" si="24"/>
        <v>0</v>
      </c>
      <c r="O121" s="334"/>
      <c r="P121" s="334"/>
      <c r="Q121" s="334"/>
      <c r="R121" s="334"/>
      <c r="S121" s="334"/>
      <c r="T121" s="334"/>
      <c r="U121" s="334"/>
      <c r="V121" s="334"/>
      <c r="W121" s="334"/>
      <c r="X121" s="334"/>
    </row>
    <row r="122" spans="1:24" ht="14.25" customHeight="1">
      <c r="A122" s="332" t="s">
        <v>202</v>
      </c>
      <c r="B122" s="335"/>
      <c r="C122" s="286">
        <f>C121</f>
        <v>0</v>
      </c>
      <c r="D122" s="286">
        <f t="shared" ref="D122:N122" si="25">C$122+D$121</f>
        <v>0</v>
      </c>
      <c r="E122" s="286">
        <f t="shared" si="25"/>
        <v>0</v>
      </c>
      <c r="F122" s="286">
        <f t="shared" si="25"/>
        <v>0</v>
      </c>
      <c r="G122" s="286">
        <f t="shared" si="25"/>
        <v>0</v>
      </c>
      <c r="H122" s="286">
        <f t="shared" si="25"/>
        <v>0</v>
      </c>
      <c r="I122" s="286">
        <f t="shared" si="25"/>
        <v>0</v>
      </c>
      <c r="J122" s="286">
        <f t="shared" si="25"/>
        <v>0</v>
      </c>
      <c r="K122" s="286">
        <f t="shared" si="25"/>
        <v>0</v>
      </c>
      <c r="L122" s="286">
        <f t="shared" si="25"/>
        <v>0</v>
      </c>
      <c r="M122" s="286">
        <f t="shared" si="25"/>
        <v>0</v>
      </c>
      <c r="N122" s="286">
        <f t="shared" si="25"/>
        <v>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36" customHeight="1">
      <c r="A123" s="336" t="s">
        <v>222</v>
      </c>
      <c r="B123" s="337">
        <f>B115-B121</f>
        <v>0</v>
      </c>
      <c r="C123" s="337">
        <f t="shared" ref="C123:N123" si="26">C115-C122</f>
        <v>0</v>
      </c>
      <c r="D123" s="337">
        <f t="shared" si="26"/>
        <v>0</v>
      </c>
      <c r="E123" s="337">
        <f t="shared" si="26"/>
        <v>0</v>
      </c>
      <c r="F123" s="337">
        <f t="shared" si="26"/>
        <v>0</v>
      </c>
      <c r="G123" s="337">
        <f t="shared" si="26"/>
        <v>0</v>
      </c>
      <c r="H123" s="337">
        <f t="shared" si="26"/>
        <v>0</v>
      </c>
      <c r="I123" s="337">
        <f t="shared" si="26"/>
        <v>0</v>
      </c>
      <c r="J123" s="337">
        <f t="shared" si="26"/>
        <v>0</v>
      </c>
      <c r="K123" s="337">
        <f t="shared" si="26"/>
        <v>0</v>
      </c>
      <c r="L123" s="337">
        <f t="shared" si="26"/>
        <v>0</v>
      </c>
      <c r="M123" s="337">
        <f t="shared" si="26"/>
        <v>0</v>
      </c>
      <c r="N123" s="337">
        <f t="shared" si="26"/>
        <v>0</v>
      </c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</row>
    <row r="124" spans="1:24" ht="12.75" customHeight="1">
      <c r="A124" s="33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</sheetData>
  <mergeCells count="4">
    <mergeCell ref="C78:N78"/>
    <mergeCell ref="C107:N107"/>
    <mergeCell ref="F79:N79"/>
    <mergeCell ref="C1:N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3"/>
  <sheetViews>
    <sheetView workbookViewId="0">
      <selection sqref="A1:Q1"/>
    </sheetView>
  </sheetViews>
  <sheetFormatPr baseColWidth="10" defaultColWidth="17.33203125" defaultRowHeight="15" customHeight="1"/>
  <cols>
    <col min="1" max="2" width="25.6640625" customWidth="1"/>
    <col min="3" max="4" width="13.109375" customWidth="1"/>
    <col min="5" max="6" width="25.6640625" customWidth="1"/>
    <col min="7" max="7" width="11.88671875" customWidth="1"/>
    <col min="8" max="8" width="12.5546875" customWidth="1"/>
    <col min="9" max="9" width="10.6640625" customWidth="1"/>
    <col min="10" max="10" width="9" customWidth="1"/>
    <col min="11" max="11" width="10.5546875" customWidth="1"/>
    <col min="12" max="12" width="9.6640625" customWidth="1"/>
    <col min="13" max="13" width="10.44140625" customWidth="1"/>
    <col min="14" max="14" width="7.6640625" customWidth="1"/>
    <col min="15" max="15" width="7.88671875" customWidth="1"/>
    <col min="16" max="16" width="9.88671875" customWidth="1"/>
    <col min="17" max="17" width="13.44140625" customWidth="1"/>
    <col min="18" max="20" width="9.109375" customWidth="1"/>
    <col min="21" max="21" width="9.88671875" customWidth="1"/>
    <col min="22" max="22" width="12.5546875" customWidth="1"/>
    <col min="23" max="23" width="18.109375" customWidth="1"/>
  </cols>
  <sheetData>
    <row r="1" spans="1:23" ht="24" customHeight="1">
      <c r="A1" s="354" t="s">
        <v>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6"/>
      <c r="S1" s="6"/>
      <c r="T1" s="7"/>
      <c r="U1" s="7"/>
      <c r="V1" s="7"/>
      <c r="W1" s="7"/>
    </row>
    <row r="2" spans="1:23" ht="12.75" customHeight="1">
      <c r="A2" s="366" t="s">
        <v>3</v>
      </c>
      <c r="B2" s="367"/>
      <c r="C2" s="367"/>
      <c r="D2" s="367"/>
      <c r="E2" s="36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6"/>
      <c r="S2" s="6"/>
      <c r="T2" s="7"/>
      <c r="U2" s="7"/>
      <c r="V2" s="7"/>
      <c r="W2" s="7"/>
    </row>
    <row r="3" spans="1:23" ht="12.75" customHeight="1">
      <c r="A3" s="365" t="s">
        <v>27</v>
      </c>
      <c r="B3" s="351"/>
      <c r="C3" s="351"/>
      <c r="D3" s="351"/>
      <c r="E3" s="364" t="s">
        <v>30</v>
      </c>
      <c r="F3" s="351"/>
      <c r="G3" s="351"/>
      <c r="H3" s="351"/>
      <c r="I3" s="351"/>
      <c r="J3" s="351"/>
      <c r="K3" s="351"/>
      <c r="L3" s="351"/>
      <c r="M3" s="351"/>
      <c r="N3" s="359" t="s">
        <v>32</v>
      </c>
      <c r="O3" s="360"/>
      <c r="P3" s="363" t="s">
        <v>34</v>
      </c>
      <c r="Q3" s="21"/>
      <c r="R3" s="22"/>
      <c r="S3" s="6"/>
      <c r="T3" s="7"/>
      <c r="U3" s="7"/>
      <c r="V3" s="7"/>
      <c r="W3" s="7"/>
    </row>
    <row r="4" spans="1:23" ht="12.75" customHeight="1">
      <c r="A4" s="23" t="s">
        <v>35</v>
      </c>
      <c r="B4" s="23" t="s">
        <v>36</v>
      </c>
      <c r="C4" s="23" t="s">
        <v>37</v>
      </c>
      <c r="D4" s="23" t="s">
        <v>38</v>
      </c>
      <c r="E4" s="24" t="s">
        <v>35</v>
      </c>
      <c r="F4" s="24" t="s">
        <v>36</v>
      </c>
      <c r="G4" s="364" t="s">
        <v>37</v>
      </c>
      <c r="H4" s="351"/>
      <c r="I4" s="357" t="s">
        <v>38</v>
      </c>
      <c r="J4" s="364" t="s">
        <v>41</v>
      </c>
      <c r="K4" s="351"/>
      <c r="L4" s="351"/>
      <c r="M4" s="357" t="s">
        <v>42</v>
      </c>
      <c r="N4" s="361"/>
      <c r="O4" s="362"/>
      <c r="P4" s="358"/>
      <c r="Q4" s="21"/>
      <c r="R4" s="31"/>
      <c r="S4" s="6"/>
      <c r="T4" s="7"/>
      <c r="U4" s="7"/>
      <c r="V4" s="7"/>
      <c r="W4" s="7"/>
    </row>
    <row r="5" spans="1:23" ht="12.75" customHeight="1">
      <c r="A5" s="32"/>
      <c r="B5" s="32"/>
      <c r="C5" s="32"/>
      <c r="D5" s="32"/>
      <c r="E5" s="33"/>
      <c r="F5" s="33"/>
      <c r="G5" s="35" t="s">
        <v>44</v>
      </c>
      <c r="H5" s="35" t="s">
        <v>45</v>
      </c>
      <c r="I5" s="358"/>
      <c r="J5" s="36">
        <v>5.5E-2</v>
      </c>
      <c r="K5" s="36">
        <v>0.1</v>
      </c>
      <c r="L5" s="36">
        <v>0.2</v>
      </c>
      <c r="M5" s="358"/>
      <c r="N5" s="361"/>
      <c r="O5" s="362"/>
      <c r="P5" s="358"/>
      <c r="Q5" s="21"/>
      <c r="R5" s="31"/>
      <c r="S5" s="6"/>
      <c r="T5" s="7"/>
      <c r="U5" s="7"/>
      <c r="V5" s="7"/>
      <c r="W5" s="7"/>
    </row>
    <row r="6" spans="1:23" ht="12.75" customHeight="1">
      <c r="A6" s="38"/>
      <c r="B6" s="40"/>
      <c r="C6" s="41"/>
      <c r="D6" s="42"/>
      <c r="E6" s="43"/>
      <c r="F6" s="45"/>
      <c r="G6" s="47"/>
      <c r="H6" s="47"/>
      <c r="I6" s="49"/>
      <c r="J6" s="51"/>
      <c r="K6" s="51"/>
      <c r="L6" s="51"/>
      <c r="M6" s="53">
        <f t="shared" ref="M6:M100" si="0">I6+J6+K6+L6</f>
        <v>0</v>
      </c>
      <c r="N6" s="356" t="str">
        <f t="shared" ref="N6:N100" si="1">IF((P6=0),"facture réglée","non réglée")</f>
        <v>facture réglée</v>
      </c>
      <c r="O6" s="351"/>
      <c r="P6" s="53">
        <f>IFERROR(VLOOKUP(E6,'Encaissements factures N'!A$6:AA$100,27,FALSE),"à venir")</f>
        <v>0</v>
      </c>
      <c r="Q6" s="21"/>
      <c r="R6" s="6"/>
      <c r="S6" s="6"/>
      <c r="T6" s="7"/>
      <c r="U6" s="7"/>
      <c r="V6" s="7"/>
      <c r="W6" s="7"/>
    </row>
    <row r="7" spans="1:23" ht="12.75" customHeight="1">
      <c r="A7" s="40"/>
      <c r="B7" s="40"/>
      <c r="C7" s="40"/>
      <c r="D7" s="42"/>
      <c r="E7" s="45"/>
      <c r="F7" s="45"/>
      <c r="G7" s="55"/>
      <c r="H7" s="55"/>
      <c r="I7" s="51"/>
      <c r="J7" s="51"/>
      <c r="K7" s="51"/>
      <c r="L7" s="51"/>
      <c r="M7" s="53">
        <f t="shared" si="0"/>
        <v>0</v>
      </c>
      <c r="N7" s="356" t="str">
        <f t="shared" si="1"/>
        <v>facture réglée</v>
      </c>
      <c r="O7" s="351"/>
      <c r="P7" s="53">
        <f>IFERROR(VLOOKUP(E7,'Encaissements factures N'!A$6:AA$100,27,FALSE),"à venir")</f>
        <v>0</v>
      </c>
      <c r="Q7" s="21"/>
      <c r="R7" s="6"/>
      <c r="S7" s="6"/>
      <c r="T7" s="7"/>
      <c r="U7" s="7"/>
      <c r="V7" s="7"/>
      <c r="W7" s="7"/>
    </row>
    <row r="8" spans="1:23" ht="12.75" customHeight="1">
      <c r="A8" s="40"/>
      <c r="B8" s="40"/>
      <c r="C8" s="40"/>
      <c r="D8" s="42"/>
      <c r="E8" s="45"/>
      <c r="F8" s="45"/>
      <c r="G8" s="55"/>
      <c r="H8" s="55"/>
      <c r="I8" s="51"/>
      <c r="J8" s="51"/>
      <c r="K8" s="51"/>
      <c r="L8" s="51"/>
      <c r="M8" s="53">
        <f t="shared" si="0"/>
        <v>0</v>
      </c>
      <c r="N8" s="356" t="str">
        <f t="shared" si="1"/>
        <v>facture réglée</v>
      </c>
      <c r="O8" s="351"/>
      <c r="P8" s="53">
        <f>IFERROR(VLOOKUP(E8,'Encaissements factures N'!A$6:AA$100,27,FALSE),"à venir")</f>
        <v>0</v>
      </c>
      <c r="Q8" s="21"/>
      <c r="R8" s="6"/>
      <c r="S8" s="6"/>
      <c r="T8" s="7"/>
      <c r="U8" s="7"/>
      <c r="V8" s="7"/>
      <c r="W8" s="7"/>
    </row>
    <row r="9" spans="1:23" ht="12.75" customHeight="1">
      <c r="A9" s="40"/>
      <c r="B9" s="40"/>
      <c r="C9" s="41"/>
      <c r="D9" s="42"/>
      <c r="E9" s="45"/>
      <c r="F9" s="45"/>
      <c r="G9" s="55"/>
      <c r="H9" s="55"/>
      <c r="I9" s="51"/>
      <c r="J9" s="51"/>
      <c r="K9" s="51"/>
      <c r="L9" s="51"/>
      <c r="M9" s="53">
        <f t="shared" si="0"/>
        <v>0</v>
      </c>
      <c r="N9" s="356" t="str">
        <f t="shared" si="1"/>
        <v>facture réglée</v>
      </c>
      <c r="O9" s="351"/>
      <c r="P9" s="53">
        <f>IFERROR(VLOOKUP(E9,'Encaissements factures N'!A$6:AA$100,27,FALSE),"à venir")</f>
        <v>0</v>
      </c>
      <c r="Q9" s="21"/>
      <c r="R9" s="6"/>
      <c r="S9" s="6"/>
      <c r="T9" s="7"/>
      <c r="U9" s="7"/>
      <c r="V9" s="7"/>
      <c r="W9" s="7"/>
    </row>
    <row r="10" spans="1:23" ht="12.75" customHeight="1">
      <c r="A10" s="40"/>
      <c r="B10" s="40"/>
      <c r="C10" s="40"/>
      <c r="D10" s="42"/>
      <c r="E10" s="45"/>
      <c r="F10" s="45"/>
      <c r="G10" s="55"/>
      <c r="H10" s="55"/>
      <c r="I10" s="51"/>
      <c r="J10" s="51"/>
      <c r="K10" s="51"/>
      <c r="L10" s="51"/>
      <c r="M10" s="53">
        <f t="shared" si="0"/>
        <v>0</v>
      </c>
      <c r="N10" s="356" t="str">
        <f t="shared" si="1"/>
        <v>facture réglée</v>
      </c>
      <c r="O10" s="351"/>
      <c r="P10" s="53">
        <f>IFERROR(VLOOKUP(E10,'Encaissements factures N'!A$6:AA$100,27,FALSE),"à venir")</f>
        <v>0</v>
      </c>
      <c r="Q10" s="21"/>
      <c r="R10" s="6"/>
      <c r="S10" s="6"/>
      <c r="T10" s="7"/>
      <c r="U10" s="7"/>
      <c r="V10" s="7"/>
      <c r="W10" s="7"/>
    </row>
    <row r="11" spans="1:23" ht="12.75" customHeight="1">
      <c r="A11" s="40"/>
      <c r="B11" s="40"/>
      <c r="C11" s="40"/>
      <c r="D11" s="42"/>
      <c r="E11" s="45"/>
      <c r="F11" s="45"/>
      <c r="G11" s="55"/>
      <c r="H11" s="55"/>
      <c r="I11" s="51"/>
      <c r="J11" s="51"/>
      <c r="K11" s="51"/>
      <c r="L11" s="51"/>
      <c r="M11" s="53">
        <f t="shared" si="0"/>
        <v>0</v>
      </c>
      <c r="N11" s="356" t="str">
        <f t="shared" si="1"/>
        <v>facture réglée</v>
      </c>
      <c r="O11" s="351"/>
      <c r="P11" s="53">
        <f>IFERROR(VLOOKUP(E11,'Encaissements factures N'!A$6:AA$100,27,FALSE),"à venir")</f>
        <v>0</v>
      </c>
      <c r="Q11" s="21"/>
      <c r="R11" s="6"/>
      <c r="S11" s="6"/>
      <c r="T11" s="7"/>
      <c r="U11" s="7"/>
      <c r="V11" s="7"/>
      <c r="W11" s="7"/>
    </row>
    <row r="12" spans="1:23" ht="12.75" customHeight="1">
      <c r="A12" s="40"/>
      <c r="B12" s="40"/>
      <c r="C12" s="40"/>
      <c r="D12" s="42"/>
      <c r="E12" s="45"/>
      <c r="F12" s="45"/>
      <c r="G12" s="55"/>
      <c r="H12" s="55"/>
      <c r="I12" s="51"/>
      <c r="J12" s="51"/>
      <c r="K12" s="51"/>
      <c r="L12" s="51"/>
      <c r="M12" s="53">
        <f t="shared" si="0"/>
        <v>0</v>
      </c>
      <c r="N12" s="356" t="str">
        <f t="shared" si="1"/>
        <v>facture réglée</v>
      </c>
      <c r="O12" s="351"/>
      <c r="P12" s="53">
        <f>IFERROR(VLOOKUP(E12,'Encaissements factures N'!A$6:AA$100,27,FALSE),"à venir")</f>
        <v>0</v>
      </c>
      <c r="Q12" s="21"/>
      <c r="R12" s="6"/>
      <c r="S12" s="6"/>
      <c r="T12" s="7"/>
      <c r="U12" s="7"/>
      <c r="V12" s="7"/>
      <c r="W12" s="7"/>
    </row>
    <row r="13" spans="1:23" ht="12.75" customHeight="1">
      <c r="A13" s="40"/>
      <c r="B13" s="40"/>
      <c r="C13" s="40"/>
      <c r="D13" s="42"/>
      <c r="E13" s="45"/>
      <c r="F13" s="45"/>
      <c r="G13" s="55"/>
      <c r="H13" s="55"/>
      <c r="I13" s="51"/>
      <c r="J13" s="51"/>
      <c r="K13" s="51"/>
      <c r="L13" s="51"/>
      <c r="M13" s="53">
        <f t="shared" si="0"/>
        <v>0</v>
      </c>
      <c r="N13" s="356" t="str">
        <f t="shared" si="1"/>
        <v>facture réglée</v>
      </c>
      <c r="O13" s="351"/>
      <c r="P13" s="53">
        <f>IFERROR(VLOOKUP(E13,'Encaissements factures N'!A$6:AA$100,27,FALSE),"à venir")</f>
        <v>0</v>
      </c>
      <c r="Q13" s="21"/>
      <c r="R13" s="6"/>
      <c r="S13" s="6"/>
      <c r="T13" s="7"/>
      <c r="U13" s="7"/>
      <c r="V13" s="7"/>
      <c r="W13" s="7"/>
    </row>
    <row r="14" spans="1:23" ht="12.75" customHeight="1">
      <c r="A14" s="40"/>
      <c r="B14" s="40"/>
      <c r="C14" s="40"/>
      <c r="D14" s="42"/>
      <c r="E14" s="45"/>
      <c r="F14" s="45"/>
      <c r="G14" s="55"/>
      <c r="H14" s="55"/>
      <c r="I14" s="51"/>
      <c r="J14" s="51"/>
      <c r="K14" s="51"/>
      <c r="L14" s="51"/>
      <c r="M14" s="53">
        <f t="shared" si="0"/>
        <v>0</v>
      </c>
      <c r="N14" s="356" t="str">
        <f t="shared" si="1"/>
        <v>facture réglée</v>
      </c>
      <c r="O14" s="351"/>
      <c r="P14" s="53">
        <f>IFERROR(VLOOKUP(E14,'Encaissements factures N'!A$6:AA$100,27,FALSE),"à venir")</f>
        <v>0</v>
      </c>
      <c r="Q14" s="21"/>
      <c r="R14" s="6"/>
      <c r="S14" s="6"/>
      <c r="T14" s="7"/>
      <c r="U14" s="7"/>
      <c r="V14" s="7"/>
      <c r="W14" s="7"/>
    </row>
    <row r="15" spans="1:23" ht="12.75" customHeight="1">
      <c r="A15" s="40"/>
      <c r="B15" s="40"/>
      <c r="C15" s="40"/>
      <c r="D15" s="42"/>
      <c r="E15" s="45"/>
      <c r="F15" s="45"/>
      <c r="G15" s="55"/>
      <c r="H15" s="55"/>
      <c r="I15" s="51"/>
      <c r="J15" s="51"/>
      <c r="K15" s="51"/>
      <c r="L15" s="51"/>
      <c r="M15" s="53">
        <f t="shared" si="0"/>
        <v>0</v>
      </c>
      <c r="N15" s="356" t="str">
        <f t="shared" si="1"/>
        <v>facture réglée</v>
      </c>
      <c r="O15" s="351"/>
      <c r="P15" s="53">
        <f>IFERROR(VLOOKUP(E15,'Encaissements factures N'!A$6:AA$100,27,FALSE),"à venir")</f>
        <v>0</v>
      </c>
      <c r="Q15" s="21"/>
      <c r="R15" s="6"/>
      <c r="S15" s="6"/>
      <c r="T15" s="7"/>
      <c r="U15" s="7"/>
      <c r="V15" s="7"/>
      <c r="W15" s="7"/>
    </row>
    <row r="16" spans="1:23" ht="12.75" customHeight="1">
      <c r="A16" s="40"/>
      <c r="B16" s="40"/>
      <c r="C16" s="40"/>
      <c r="D16" s="42"/>
      <c r="E16" s="45"/>
      <c r="F16" s="45"/>
      <c r="G16" s="55"/>
      <c r="H16" s="55"/>
      <c r="I16" s="51"/>
      <c r="J16" s="51"/>
      <c r="K16" s="51"/>
      <c r="L16" s="51"/>
      <c r="M16" s="53">
        <f t="shared" si="0"/>
        <v>0</v>
      </c>
      <c r="N16" s="356" t="str">
        <f t="shared" si="1"/>
        <v>facture réglée</v>
      </c>
      <c r="O16" s="351"/>
      <c r="P16" s="53">
        <f>IFERROR(VLOOKUP(E16,'Encaissements factures N'!A$6:AA$100,27,FALSE),"à venir")</f>
        <v>0</v>
      </c>
      <c r="Q16" s="21"/>
      <c r="R16" s="6"/>
      <c r="S16" s="6"/>
      <c r="T16" s="7"/>
      <c r="U16" s="7"/>
      <c r="V16" s="7"/>
      <c r="W16" s="7"/>
    </row>
    <row r="17" spans="1:23" ht="12.75" customHeight="1">
      <c r="A17" s="40"/>
      <c r="B17" s="40"/>
      <c r="C17" s="40"/>
      <c r="D17" s="42"/>
      <c r="E17" s="45"/>
      <c r="F17" s="45"/>
      <c r="G17" s="55"/>
      <c r="H17" s="55"/>
      <c r="I17" s="51"/>
      <c r="J17" s="51"/>
      <c r="K17" s="51"/>
      <c r="L17" s="51"/>
      <c r="M17" s="53">
        <f t="shared" si="0"/>
        <v>0</v>
      </c>
      <c r="N17" s="356" t="str">
        <f t="shared" si="1"/>
        <v>facture réglée</v>
      </c>
      <c r="O17" s="351"/>
      <c r="P17" s="53">
        <f>IFERROR(VLOOKUP(E17,'Encaissements factures N'!A$6:AA$100,27,FALSE),"à venir")</f>
        <v>0</v>
      </c>
      <c r="Q17" s="21"/>
      <c r="R17" s="6"/>
      <c r="S17" s="6"/>
      <c r="T17" s="7"/>
      <c r="U17" s="7"/>
      <c r="V17" s="7"/>
      <c r="W17" s="7"/>
    </row>
    <row r="18" spans="1:23" ht="12.75" customHeight="1">
      <c r="A18" s="40"/>
      <c r="B18" s="40"/>
      <c r="C18" s="40"/>
      <c r="D18" s="42"/>
      <c r="E18" s="45"/>
      <c r="F18" s="45"/>
      <c r="G18" s="55"/>
      <c r="H18" s="55"/>
      <c r="I18" s="51"/>
      <c r="J18" s="51"/>
      <c r="K18" s="51"/>
      <c r="L18" s="51"/>
      <c r="M18" s="53">
        <f t="shared" si="0"/>
        <v>0</v>
      </c>
      <c r="N18" s="356" t="str">
        <f t="shared" si="1"/>
        <v>facture réglée</v>
      </c>
      <c r="O18" s="351"/>
      <c r="P18" s="53">
        <f>IFERROR(VLOOKUP(E18,'Encaissements factures N'!A$6:AA$100,27,FALSE),"à venir")</f>
        <v>0</v>
      </c>
      <c r="Q18" s="21"/>
      <c r="R18" s="6"/>
      <c r="S18" s="6"/>
      <c r="T18" s="7"/>
      <c r="U18" s="7"/>
      <c r="V18" s="7"/>
      <c r="W18" s="7"/>
    </row>
    <row r="19" spans="1:23" ht="12.75" customHeight="1">
      <c r="A19" s="40"/>
      <c r="B19" s="40"/>
      <c r="C19" s="40"/>
      <c r="D19" s="42"/>
      <c r="E19" s="45"/>
      <c r="F19" s="45"/>
      <c r="G19" s="55"/>
      <c r="H19" s="55"/>
      <c r="I19" s="51"/>
      <c r="J19" s="51"/>
      <c r="K19" s="51"/>
      <c r="L19" s="51"/>
      <c r="M19" s="53">
        <f t="shared" si="0"/>
        <v>0</v>
      </c>
      <c r="N19" s="356" t="str">
        <f t="shared" si="1"/>
        <v>facture réglée</v>
      </c>
      <c r="O19" s="351"/>
      <c r="P19" s="53">
        <f>IFERROR(VLOOKUP(E19,'Encaissements factures N'!A$6:AA$100,27,FALSE),"à venir")</f>
        <v>0</v>
      </c>
      <c r="Q19" s="21"/>
      <c r="R19" s="6"/>
      <c r="S19" s="6"/>
      <c r="T19" s="7"/>
      <c r="U19" s="7"/>
      <c r="V19" s="7"/>
      <c r="W19" s="7"/>
    </row>
    <row r="20" spans="1:23" ht="12.75" customHeight="1">
      <c r="A20" s="40"/>
      <c r="B20" s="40"/>
      <c r="C20" s="40"/>
      <c r="D20" s="42"/>
      <c r="E20" s="45"/>
      <c r="F20" s="45"/>
      <c r="G20" s="55"/>
      <c r="H20" s="55"/>
      <c r="I20" s="51"/>
      <c r="J20" s="51"/>
      <c r="K20" s="51"/>
      <c r="L20" s="51"/>
      <c r="M20" s="53">
        <f t="shared" si="0"/>
        <v>0</v>
      </c>
      <c r="N20" s="356" t="str">
        <f t="shared" si="1"/>
        <v>facture réglée</v>
      </c>
      <c r="O20" s="351"/>
      <c r="P20" s="53">
        <f>IFERROR(VLOOKUP(E20,'Encaissements factures N'!A$6:AA$100,27,FALSE),"à venir")</f>
        <v>0</v>
      </c>
      <c r="Q20" s="21"/>
      <c r="R20" s="6"/>
      <c r="S20" s="6"/>
      <c r="T20" s="7"/>
      <c r="U20" s="7"/>
      <c r="V20" s="7"/>
      <c r="W20" s="7"/>
    </row>
    <row r="21" spans="1:23" ht="12.75" customHeight="1">
      <c r="A21" s="40"/>
      <c r="B21" s="40"/>
      <c r="C21" s="40"/>
      <c r="D21" s="42"/>
      <c r="E21" s="45"/>
      <c r="F21" s="45"/>
      <c r="G21" s="55"/>
      <c r="H21" s="55"/>
      <c r="I21" s="51"/>
      <c r="J21" s="51"/>
      <c r="K21" s="51"/>
      <c r="L21" s="51"/>
      <c r="M21" s="53">
        <f t="shared" si="0"/>
        <v>0</v>
      </c>
      <c r="N21" s="356" t="str">
        <f t="shared" si="1"/>
        <v>facture réglée</v>
      </c>
      <c r="O21" s="351"/>
      <c r="P21" s="53">
        <f>IFERROR(VLOOKUP(E21,'Encaissements factures N'!A$6:AA$100,27,FALSE),"à venir")</f>
        <v>0</v>
      </c>
      <c r="Q21" s="21"/>
      <c r="R21" s="6"/>
      <c r="S21" s="6"/>
      <c r="T21" s="7"/>
      <c r="U21" s="7"/>
      <c r="V21" s="7"/>
      <c r="W21" s="7"/>
    </row>
    <row r="22" spans="1:23" ht="12.75" customHeight="1">
      <c r="A22" s="40"/>
      <c r="B22" s="40"/>
      <c r="C22" s="40"/>
      <c r="D22" s="42"/>
      <c r="E22" s="45"/>
      <c r="F22" s="45"/>
      <c r="G22" s="55"/>
      <c r="H22" s="55"/>
      <c r="I22" s="51"/>
      <c r="J22" s="51"/>
      <c r="K22" s="51"/>
      <c r="L22" s="51"/>
      <c r="M22" s="53">
        <f t="shared" si="0"/>
        <v>0</v>
      </c>
      <c r="N22" s="356" t="str">
        <f t="shared" si="1"/>
        <v>facture réglée</v>
      </c>
      <c r="O22" s="351"/>
      <c r="P22" s="53">
        <f>IFERROR(VLOOKUP(E22,'Encaissements factures N'!A$6:AA$100,27,FALSE),"à venir")</f>
        <v>0</v>
      </c>
      <c r="Q22" s="21"/>
      <c r="R22" s="6"/>
      <c r="S22" s="6"/>
      <c r="T22" s="7"/>
      <c r="U22" s="7"/>
      <c r="V22" s="7"/>
      <c r="W22" s="7"/>
    </row>
    <row r="23" spans="1:23" ht="12.75" customHeight="1">
      <c r="A23" s="40"/>
      <c r="B23" s="40"/>
      <c r="C23" s="40"/>
      <c r="D23" s="42"/>
      <c r="E23" s="45"/>
      <c r="F23" s="45"/>
      <c r="G23" s="55"/>
      <c r="H23" s="55"/>
      <c r="I23" s="51"/>
      <c r="J23" s="51"/>
      <c r="K23" s="51"/>
      <c r="L23" s="51"/>
      <c r="M23" s="53">
        <f t="shared" si="0"/>
        <v>0</v>
      </c>
      <c r="N23" s="356" t="str">
        <f t="shared" si="1"/>
        <v>facture réglée</v>
      </c>
      <c r="O23" s="351"/>
      <c r="P23" s="53">
        <f>IFERROR(VLOOKUP(E23,'Encaissements factures N'!A$6:AA$100,27,FALSE),"à venir")</f>
        <v>0</v>
      </c>
      <c r="Q23" s="21"/>
      <c r="R23" s="6"/>
      <c r="S23" s="6"/>
      <c r="T23" s="7"/>
      <c r="U23" s="7"/>
      <c r="V23" s="7"/>
      <c r="W23" s="7"/>
    </row>
    <row r="24" spans="1:23" ht="12.75" customHeight="1">
      <c r="A24" s="40"/>
      <c r="B24" s="40"/>
      <c r="C24" s="40"/>
      <c r="D24" s="42"/>
      <c r="E24" s="45"/>
      <c r="F24" s="45"/>
      <c r="G24" s="55"/>
      <c r="H24" s="55"/>
      <c r="I24" s="51"/>
      <c r="J24" s="51"/>
      <c r="K24" s="51"/>
      <c r="L24" s="51"/>
      <c r="M24" s="53">
        <f t="shared" si="0"/>
        <v>0</v>
      </c>
      <c r="N24" s="356" t="str">
        <f t="shared" si="1"/>
        <v>facture réglée</v>
      </c>
      <c r="O24" s="351"/>
      <c r="P24" s="53">
        <f>IFERROR(VLOOKUP(E24,'Encaissements factures N'!A$6:AA$100,27,FALSE),"à venir")</f>
        <v>0</v>
      </c>
      <c r="Q24" s="21"/>
      <c r="R24" s="6"/>
      <c r="S24" s="6"/>
      <c r="T24" s="7"/>
      <c r="U24" s="7"/>
      <c r="V24" s="7"/>
      <c r="W24" s="7"/>
    </row>
    <row r="25" spans="1:23" ht="12.75" customHeight="1">
      <c r="A25" s="40"/>
      <c r="B25" s="40"/>
      <c r="C25" s="40"/>
      <c r="D25" s="42"/>
      <c r="E25" s="45"/>
      <c r="F25" s="45"/>
      <c r="G25" s="55"/>
      <c r="H25" s="55"/>
      <c r="I25" s="51"/>
      <c r="J25" s="51"/>
      <c r="K25" s="51"/>
      <c r="L25" s="51"/>
      <c r="M25" s="53">
        <f t="shared" si="0"/>
        <v>0</v>
      </c>
      <c r="N25" s="356" t="str">
        <f t="shared" si="1"/>
        <v>facture réglée</v>
      </c>
      <c r="O25" s="351"/>
      <c r="P25" s="53">
        <f>IFERROR(VLOOKUP(E25,'Encaissements factures N'!A$6:AA$100,27,FALSE),"à venir")</f>
        <v>0</v>
      </c>
      <c r="Q25" s="21"/>
      <c r="R25" s="6"/>
      <c r="S25" s="6"/>
      <c r="T25" s="7"/>
      <c r="U25" s="7"/>
      <c r="V25" s="7"/>
      <c r="W25" s="7"/>
    </row>
    <row r="26" spans="1:23" ht="12.75" customHeight="1">
      <c r="A26" s="40"/>
      <c r="B26" s="40"/>
      <c r="C26" s="40"/>
      <c r="D26" s="42"/>
      <c r="E26" s="45"/>
      <c r="F26" s="45"/>
      <c r="G26" s="55"/>
      <c r="H26" s="55"/>
      <c r="I26" s="51"/>
      <c r="J26" s="51"/>
      <c r="K26" s="51"/>
      <c r="L26" s="51"/>
      <c r="M26" s="53">
        <f t="shared" si="0"/>
        <v>0</v>
      </c>
      <c r="N26" s="356" t="str">
        <f t="shared" si="1"/>
        <v>facture réglée</v>
      </c>
      <c r="O26" s="351"/>
      <c r="P26" s="53">
        <f>IFERROR(VLOOKUP(E26,'Encaissements factures N'!A$6:AA$100,27,FALSE),"à venir")</f>
        <v>0</v>
      </c>
      <c r="Q26" s="21"/>
      <c r="R26" s="6"/>
      <c r="S26" s="6"/>
      <c r="T26" s="7"/>
      <c r="U26" s="7"/>
      <c r="V26" s="7"/>
      <c r="W26" s="7"/>
    </row>
    <row r="27" spans="1:23" ht="12.75" customHeight="1">
      <c r="A27" s="40"/>
      <c r="B27" s="40"/>
      <c r="C27" s="40"/>
      <c r="D27" s="42"/>
      <c r="E27" s="45"/>
      <c r="F27" s="45"/>
      <c r="G27" s="55"/>
      <c r="H27" s="55"/>
      <c r="I27" s="51"/>
      <c r="J27" s="51"/>
      <c r="K27" s="51"/>
      <c r="L27" s="51"/>
      <c r="M27" s="53">
        <f t="shared" si="0"/>
        <v>0</v>
      </c>
      <c r="N27" s="356" t="str">
        <f t="shared" si="1"/>
        <v>facture réglée</v>
      </c>
      <c r="O27" s="351"/>
      <c r="P27" s="53">
        <f>IFERROR(VLOOKUP(E27,'Encaissements factures N'!A$6:AA$100,27,FALSE),"à venir")</f>
        <v>0</v>
      </c>
      <c r="Q27" s="21"/>
      <c r="R27" s="6"/>
      <c r="S27" s="6"/>
      <c r="T27" s="7"/>
      <c r="U27" s="7"/>
      <c r="V27" s="7"/>
      <c r="W27" s="7"/>
    </row>
    <row r="28" spans="1:23" ht="12.75" customHeight="1">
      <c r="A28" s="40"/>
      <c r="B28" s="40"/>
      <c r="C28" s="40"/>
      <c r="D28" s="42"/>
      <c r="E28" s="45"/>
      <c r="F28" s="45"/>
      <c r="G28" s="55"/>
      <c r="H28" s="55"/>
      <c r="I28" s="51"/>
      <c r="J28" s="51"/>
      <c r="K28" s="51"/>
      <c r="L28" s="51"/>
      <c r="M28" s="53">
        <f t="shared" si="0"/>
        <v>0</v>
      </c>
      <c r="N28" s="356" t="str">
        <f t="shared" si="1"/>
        <v>facture réglée</v>
      </c>
      <c r="O28" s="351"/>
      <c r="P28" s="53">
        <f>IFERROR(VLOOKUP(E28,'Encaissements factures N'!A$6:AA$100,27,FALSE),"à venir")</f>
        <v>0</v>
      </c>
      <c r="Q28" s="21"/>
      <c r="R28" s="6"/>
      <c r="S28" s="6"/>
      <c r="T28" s="7"/>
      <c r="U28" s="7"/>
      <c r="V28" s="7"/>
      <c r="W28" s="7"/>
    </row>
    <row r="29" spans="1:23" ht="12.75" customHeight="1">
      <c r="A29" s="40"/>
      <c r="B29" s="40"/>
      <c r="C29" s="40"/>
      <c r="D29" s="42"/>
      <c r="E29" s="45"/>
      <c r="F29" s="45"/>
      <c r="G29" s="55"/>
      <c r="H29" s="55"/>
      <c r="I29" s="51"/>
      <c r="J29" s="51"/>
      <c r="K29" s="51"/>
      <c r="L29" s="51"/>
      <c r="M29" s="53">
        <f t="shared" si="0"/>
        <v>0</v>
      </c>
      <c r="N29" s="356" t="str">
        <f t="shared" si="1"/>
        <v>facture réglée</v>
      </c>
      <c r="O29" s="351"/>
      <c r="P29" s="53">
        <f>IFERROR(VLOOKUP(E29,'Encaissements factures N'!A$6:AA$100,27,FALSE),"à venir")</f>
        <v>0</v>
      </c>
      <c r="Q29" s="21"/>
      <c r="R29" s="6"/>
      <c r="S29" s="6"/>
      <c r="T29" s="7"/>
      <c r="U29" s="7"/>
      <c r="V29" s="7"/>
      <c r="W29" s="7"/>
    </row>
    <row r="30" spans="1:23" ht="12.75" customHeight="1">
      <c r="A30" s="40"/>
      <c r="B30" s="40"/>
      <c r="C30" s="40"/>
      <c r="D30" s="42"/>
      <c r="E30" s="45"/>
      <c r="F30" s="45"/>
      <c r="G30" s="55"/>
      <c r="H30" s="55"/>
      <c r="I30" s="51"/>
      <c r="J30" s="51"/>
      <c r="K30" s="51"/>
      <c r="L30" s="51"/>
      <c r="M30" s="53">
        <f t="shared" si="0"/>
        <v>0</v>
      </c>
      <c r="N30" s="356" t="str">
        <f t="shared" si="1"/>
        <v>facture réglée</v>
      </c>
      <c r="O30" s="351"/>
      <c r="P30" s="53">
        <f>IFERROR(VLOOKUP(E30,'Encaissements factures N'!A$6:AA$100,27,FALSE),"à venir")</f>
        <v>0</v>
      </c>
      <c r="Q30" s="21"/>
      <c r="R30" s="6"/>
      <c r="S30" s="6"/>
      <c r="T30" s="7"/>
      <c r="U30" s="7"/>
      <c r="V30" s="7"/>
      <c r="W30" s="7"/>
    </row>
    <row r="31" spans="1:23" ht="12.75" customHeight="1">
      <c r="A31" s="40"/>
      <c r="B31" s="40"/>
      <c r="C31" s="40"/>
      <c r="D31" s="42"/>
      <c r="E31" s="45"/>
      <c r="F31" s="45"/>
      <c r="G31" s="55"/>
      <c r="H31" s="55"/>
      <c r="I31" s="51"/>
      <c r="J31" s="51"/>
      <c r="K31" s="51"/>
      <c r="L31" s="51"/>
      <c r="M31" s="53">
        <f t="shared" si="0"/>
        <v>0</v>
      </c>
      <c r="N31" s="356" t="str">
        <f t="shared" si="1"/>
        <v>facture réglée</v>
      </c>
      <c r="O31" s="351"/>
      <c r="P31" s="53">
        <f>IFERROR(VLOOKUP(E31,'Encaissements factures N'!A$6:AA$100,27,FALSE),"à venir")</f>
        <v>0</v>
      </c>
      <c r="Q31" s="21"/>
      <c r="R31" s="6"/>
      <c r="S31" s="6"/>
      <c r="T31" s="7"/>
      <c r="U31" s="7"/>
      <c r="V31" s="7"/>
      <c r="W31" s="7"/>
    </row>
    <row r="32" spans="1:23" ht="12.75" customHeight="1">
      <c r="A32" s="40"/>
      <c r="B32" s="40"/>
      <c r="C32" s="40"/>
      <c r="D32" s="42"/>
      <c r="E32" s="45"/>
      <c r="F32" s="45"/>
      <c r="G32" s="55"/>
      <c r="H32" s="55"/>
      <c r="I32" s="51"/>
      <c r="J32" s="51"/>
      <c r="K32" s="51"/>
      <c r="L32" s="51"/>
      <c r="M32" s="53">
        <f t="shared" si="0"/>
        <v>0</v>
      </c>
      <c r="N32" s="356" t="str">
        <f t="shared" si="1"/>
        <v>facture réglée</v>
      </c>
      <c r="O32" s="351"/>
      <c r="P32" s="53">
        <f>IFERROR(VLOOKUP(E32,'Encaissements factures N'!A$6:AA$100,27,FALSE),"à venir")</f>
        <v>0</v>
      </c>
      <c r="Q32" s="21"/>
      <c r="R32" s="6"/>
      <c r="S32" s="6"/>
      <c r="T32" s="7"/>
      <c r="U32" s="7"/>
      <c r="V32" s="7"/>
      <c r="W32" s="7"/>
    </row>
    <row r="33" spans="1:23" ht="12.75" customHeight="1">
      <c r="A33" s="40"/>
      <c r="B33" s="40"/>
      <c r="C33" s="40"/>
      <c r="D33" s="42"/>
      <c r="E33" s="45"/>
      <c r="F33" s="45"/>
      <c r="G33" s="55"/>
      <c r="H33" s="55"/>
      <c r="I33" s="51"/>
      <c r="J33" s="51"/>
      <c r="K33" s="51"/>
      <c r="L33" s="51"/>
      <c r="M33" s="53">
        <f t="shared" si="0"/>
        <v>0</v>
      </c>
      <c r="N33" s="356" t="str">
        <f t="shared" si="1"/>
        <v>facture réglée</v>
      </c>
      <c r="O33" s="351"/>
      <c r="P33" s="53">
        <f>IFERROR(VLOOKUP(E33,'Encaissements factures N'!A$6:AA$100,27,FALSE),"à venir")</f>
        <v>0</v>
      </c>
      <c r="Q33" s="21"/>
      <c r="R33" s="6"/>
      <c r="S33" s="6"/>
      <c r="T33" s="7"/>
      <c r="U33" s="7"/>
      <c r="V33" s="7"/>
      <c r="W33" s="7"/>
    </row>
    <row r="34" spans="1:23" ht="12.75" customHeight="1">
      <c r="A34" s="40"/>
      <c r="B34" s="40"/>
      <c r="C34" s="40"/>
      <c r="D34" s="42"/>
      <c r="E34" s="45"/>
      <c r="F34" s="45"/>
      <c r="G34" s="55"/>
      <c r="H34" s="55"/>
      <c r="I34" s="51"/>
      <c r="J34" s="51"/>
      <c r="K34" s="51"/>
      <c r="L34" s="51"/>
      <c r="M34" s="53">
        <f t="shared" si="0"/>
        <v>0</v>
      </c>
      <c r="N34" s="356" t="str">
        <f t="shared" si="1"/>
        <v>facture réglée</v>
      </c>
      <c r="O34" s="351"/>
      <c r="P34" s="53">
        <f>IFERROR(VLOOKUP(E34,'Encaissements factures N'!A$6:AA$100,27,FALSE),"à venir")</f>
        <v>0</v>
      </c>
      <c r="Q34" s="21"/>
      <c r="R34" s="6"/>
      <c r="S34" s="6"/>
      <c r="T34" s="7"/>
      <c r="U34" s="7"/>
      <c r="V34" s="7"/>
      <c r="W34" s="7"/>
    </row>
    <row r="35" spans="1:23" ht="12.75" customHeight="1">
      <c r="A35" s="40"/>
      <c r="B35" s="40"/>
      <c r="C35" s="40"/>
      <c r="D35" s="42"/>
      <c r="E35" s="45"/>
      <c r="F35" s="45"/>
      <c r="G35" s="55"/>
      <c r="H35" s="55"/>
      <c r="I35" s="51"/>
      <c r="J35" s="51"/>
      <c r="K35" s="51"/>
      <c r="L35" s="51"/>
      <c r="M35" s="53">
        <f t="shared" si="0"/>
        <v>0</v>
      </c>
      <c r="N35" s="356" t="str">
        <f t="shared" si="1"/>
        <v>facture réglée</v>
      </c>
      <c r="O35" s="351"/>
      <c r="P35" s="53">
        <f>IFERROR(VLOOKUP(E35,'Encaissements factures N'!A$6:AA$100,27,FALSE),"à venir")</f>
        <v>0</v>
      </c>
      <c r="Q35" s="21"/>
      <c r="R35" s="6"/>
      <c r="S35" s="6"/>
      <c r="T35" s="7"/>
      <c r="U35" s="7"/>
      <c r="V35" s="7"/>
      <c r="W35" s="7"/>
    </row>
    <row r="36" spans="1:23" ht="12.75" customHeight="1">
      <c r="A36" s="40"/>
      <c r="B36" s="40"/>
      <c r="C36" s="40"/>
      <c r="D36" s="42"/>
      <c r="E36" s="45"/>
      <c r="F36" s="45"/>
      <c r="G36" s="55"/>
      <c r="H36" s="55"/>
      <c r="I36" s="51"/>
      <c r="J36" s="51"/>
      <c r="K36" s="51"/>
      <c r="L36" s="51"/>
      <c r="M36" s="53">
        <f t="shared" si="0"/>
        <v>0</v>
      </c>
      <c r="N36" s="356" t="str">
        <f t="shared" si="1"/>
        <v>facture réglée</v>
      </c>
      <c r="O36" s="351"/>
      <c r="P36" s="53">
        <f>IFERROR(VLOOKUP(E36,'Encaissements factures N'!A$6:AA$100,27,FALSE),"à venir")</f>
        <v>0</v>
      </c>
      <c r="Q36" s="21"/>
      <c r="R36" s="6"/>
      <c r="S36" s="6"/>
      <c r="T36" s="7"/>
      <c r="U36" s="7"/>
      <c r="V36" s="7"/>
      <c r="W36" s="7"/>
    </row>
    <row r="37" spans="1:23" ht="12.75" customHeight="1">
      <c r="A37" s="40"/>
      <c r="B37" s="40"/>
      <c r="C37" s="40"/>
      <c r="D37" s="42"/>
      <c r="E37" s="45"/>
      <c r="F37" s="45"/>
      <c r="G37" s="55"/>
      <c r="H37" s="55"/>
      <c r="I37" s="51"/>
      <c r="J37" s="51"/>
      <c r="K37" s="51"/>
      <c r="L37" s="51"/>
      <c r="M37" s="53">
        <f t="shared" si="0"/>
        <v>0</v>
      </c>
      <c r="N37" s="356" t="str">
        <f t="shared" si="1"/>
        <v>facture réglée</v>
      </c>
      <c r="O37" s="351"/>
      <c r="P37" s="53">
        <f>IFERROR(VLOOKUP(E37,'Encaissements factures N'!A$6:AA$100,27,FALSE),"à venir")</f>
        <v>0</v>
      </c>
      <c r="Q37" s="21"/>
      <c r="R37" s="6"/>
      <c r="S37" s="6"/>
      <c r="T37" s="7"/>
      <c r="U37" s="7"/>
      <c r="V37" s="7"/>
      <c r="W37" s="7"/>
    </row>
    <row r="38" spans="1:23" ht="12.75" customHeight="1">
      <c r="A38" s="40"/>
      <c r="B38" s="40"/>
      <c r="C38" s="40"/>
      <c r="D38" s="42"/>
      <c r="E38" s="45"/>
      <c r="F38" s="45"/>
      <c r="G38" s="55"/>
      <c r="H38" s="55"/>
      <c r="I38" s="51"/>
      <c r="J38" s="51"/>
      <c r="K38" s="51"/>
      <c r="L38" s="51"/>
      <c r="M38" s="53">
        <f t="shared" si="0"/>
        <v>0</v>
      </c>
      <c r="N38" s="356" t="str">
        <f t="shared" si="1"/>
        <v>facture réglée</v>
      </c>
      <c r="O38" s="351"/>
      <c r="P38" s="53">
        <f>IFERROR(VLOOKUP(E38,'Encaissements factures N'!A$6:AA$100,27,FALSE),"à venir")</f>
        <v>0</v>
      </c>
      <c r="Q38" s="21"/>
      <c r="R38" s="6"/>
      <c r="S38" s="6"/>
      <c r="T38" s="7"/>
      <c r="U38" s="7"/>
      <c r="V38" s="7"/>
      <c r="W38" s="7"/>
    </row>
    <row r="39" spans="1:23" ht="12.75" customHeight="1">
      <c r="A39" s="40"/>
      <c r="B39" s="40"/>
      <c r="C39" s="40"/>
      <c r="D39" s="42"/>
      <c r="E39" s="45"/>
      <c r="F39" s="45"/>
      <c r="G39" s="55"/>
      <c r="H39" s="55"/>
      <c r="I39" s="51"/>
      <c r="J39" s="51"/>
      <c r="K39" s="51"/>
      <c r="L39" s="51"/>
      <c r="M39" s="53">
        <f t="shared" si="0"/>
        <v>0</v>
      </c>
      <c r="N39" s="356" t="str">
        <f t="shared" si="1"/>
        <v>facture réglée</v>
      </c>
      <c r="O39" s="351"/>
      <c r="P39" s="53">
        <f>IFERROR(VLOOKUP(E39,'Encaissements factures N'!A$6:AA$100,27,FALSE),"à venir")</f>
        <v>0</v>
      </c>
      <c r="Q39" s="21"/>
      <c r="R39" s="6"/>
      <c r="S39" s="6"/>
      <c r="T39" s="7"/>
      <c r="U39" s="7"/>
      <c r="V39" s="7"/>
      <c r="W39" s="7"/>
    </row>
    <row r="40" spans="1:23" ht="12.75" customHeight="1">
      <c r="A40" s="40"/>
      <c r="B40" s="40"/>
      <c r="C40" s="40"/>
      <c r="D40" s="42"/>
      <c r="E40" s="45"/>
      <c r="F40" s="45"/>
      <c r="G40" s="55"/>
      <c r="H40" s="55"/>
      <c r="I40" s="51"/>
      <c r="J40" s="51"/>
      <c r="K40" s="51"/>
      <c r="L40" s="51"/>
      <c r="M40" s="53">
        <f t="shared" si="0"/>
        <v>0</v>
      </c>
      <c r="N40" s="356" t="str">
        <f t="shared" si="1"/>
        <v>facture réglée</v>
      </c>
      <c r="O40" s="351"/>
      <c r="P40" s="53">
        <f>IFERROR(VLOOKUP(E40,'Encaissements factures N'!A$6:AA$100,27,FALSE),"à venir")</f>
        <v>0</v>
      </c>
      <c r="Q40" s="21"/>
      <c r="R40" s="6"/>
      <c r="S40" s="6"/>
      <c r="T40" s="7"/>
      <c r="U40" s="7"/>
      <c r="V40" s="7"/>
      <c r="W40" s="7"/>
    </row>
    <row r="41" spans="1:23" ht="12.75" customHeight="1">
      <c r="A41" s="40"/>
      <c r="B41" s="40"/>
      <c r="C41" s="40"/>
      <c r="D41" s="42"/>
      <c r="E41" s="45"/>
      <c r="F41" s="45"/>
      <c r="G41" s="55"/>
      <c r="H41" s="55"/>
      <c r="I41" s="51"/>
      <c r="J41" s="51"/>
      <c r="K41" s="51"/>
      <c r="L41" s="51"/>
      <c r="M41" s="53">
        <f t="shared" si="0"/>
        <v>0</v>
      </c>
      <c r="N41" s="356" t="str">
        <f t="shared" si="1"/>
        <v>facture réglée</v>
      </c>
      <c r="O41" s="351"/>
      <c r="P41" s="53">
        <f>IFERROR(VLOOKUP(E41,'Encaissements factures N'!A$6:AA$100,27,FALSE),"à venir")</f>
        <v>0</v>
      </c>
      <c r="Q41" s="21"/>
      <c r="R41" s="6"/>
      <c r="S41" s="6"/>
      <c r="T41" s="7"/>
      <c r="U41" s="7"/>
      <c r="V41" s="7"/>
      <c r="W41" s="7"/>
    </row>
    <row r="42" spans="1:23" ht="12.75" customHeight="1">
      <c r="A42" s="40"/>
      <c r="B42" s="40"/>
      <c r="C42" s="40"/>
      <c r="D42" s="42"/>
      <c r="E42" s="45"/>
      <c r="F42" s="45"/>
      <c r="G42" s="55"/>
      <c r="H42" s="55"/>
      <c r="I42" s="51"/>
      <c r="J42" s="51"/>
      <c r="K42" s="51"/>
      <c r="L42" s="51"/>
      <c r="M42" s="53">
        <f t="shared" si="0"/>
        <v>0</v>
      </c>
      <c r="N42" s="356" t="str">
        <f t="shared" si="1"/>
        <v>facture réglée</v>
      </c>
      <c r="O42" s="351"/>
      <c r="P42" s="53">
        <f>IFERROR(VLOOKUP(E42,'Encaissements factures N'!A$6:AA$100,27,FALSE),"à venir")</f>
        <v>0</v>
      </c>
      <c r="Q42" s="21"/>
      <c r="R42" s="6"/>
      <c r="S42" s="6"/>
      <c r="T42" s="7"/>
      <c r="U42" s="7"/>
      <c r="V42" s="7"/>
      <c r="W42" s="7"/>
    </row>
    <row r="43" spans="1:23" ht="12.75" customHeight="1">
      <c r="A43" s="40"/>
      <c r="B43" s="40"/>
      <c r="C43" s="40"/>
      <c r="D43" s="42"/>
      <c r="E43" s="45"/>
      <c r="F43" s="45"/>
      <c r="G43" s="55"/>
      <c r="H43" s="55"/>
      <c r="I43" s="51"/>
      <c r="J43" s="51"/>
      <c r="K43" s="51"/>
      <c r="L43" s="51"/>
      <c r="M43" s="53">
        <f t="shared" si="0"/>
        <v>0</v>
      </c>
      <c r="N43" s="356" t="str">
        <f t="shared" si="1"/>
        <v>facture réglée</v>
      </c>
      <c r="O43" s="351"/>
      <c r="P43" s="53">
        <f>IFERROR(VLOOKUP(E43,'Encaissements factures N'!A$6:AA$100,27,FALSE),"à venir")</f>
        <v>0</v>
      </c>
      <c r="Q43" s="21"/>
      <c r="R43" s="6"/>
      <c r="S43" s="6"/>
      <c r="T43" s="7"/>
      <c r="U43" s="7"/>
      <c r="V43" s="7"/>
      <c r="W43" s="7"/>
    </row>
    <row r="44" spans="1:23" ht="12.75" customHeight="1">
      <c r="A44" s="40"/>
      <c r="B44" s="40"/>
      <c r="C44" s="40"/>
      <c r="D44" s="42"/>
      <c r="E44" s="45"/>
      <c r="F44" s="45"/>
      <c r="G44" s="55"/>
      <c r="H44" s="55"/>
      <c r="I44" s="51"/>
      <c r="J44" s="51"/>
      <c r="K44" s="51"/>
      <c r="L44" s="51"/>
      <c r="M44" s="53">
        <f t="shared" si="0"/>
        <v>0</v>
      </c>
      <c r="N44" s="356" t="str">
        <f t="shared" si="1"/>
        <v>facture réglée</v>
      </c>
      <c r="O44" s="351"/>
      <c r="P44" s="53">
        <f>IFERROR(VLOOKUP(E44,'Encaissements factures N'!A$6:AA$100,27,FALSE),"à venir")</f>
        <v>0</v>
      </c>
      <c r="Q44" s="21"/>
      <c r="R44" s="6"/>
      <c r="S44" s="6"/>
      <c r="T44" s="7"/>
      <c r="U44" s="7"/>
      <c r="V44" s="7"/>
      <c r="W44" s="7"/>
    </row>
    <row r="45" spans="1:23" ht="12.75" customHeight="1">
      <c r="A45" s="40"/>
      <c r="B45" s="40"/>
      <c r="C45" s="40"/>
      <c r="D45" s="42"/>
      <c r="E45" s="45"/>
      <c r="F45" s="45"/>
      <c r="G45" s="55"/>
      <c r="H45" s="55"/>
      <c r="I45" s="51"/>
      <c r="J45" s="51"/>
      <c r="K45" s="51"/>
      <c r="L45" s="51"/>
      <c r="M45" s="53">
        <f t="shared" si="0"/>
        <v>0</v>
      </c>
      <c r="N45" s="356" t="str">
        <f t="shared" si="1"/>
        <v>facture réglée</v>
      </c>
      <c r="O45" s="351"/>
      <c r="P45" s="53">
        <f>IFERROR(VLOOKUP(E45,'Encaissements factures N'!A$6:AA$100,27,FALSE),"à venir")</f>
        <v>0</v>
      </c>
      <c r="Q45" s="21"/>
      <c r="R45" s="6"/>
      <c r="S45" s="6"/>
      <c r="T45" s="7"/>
      <c r="U45" s="7"/>
      <c r="V45" s="7"/>
      <c r="W45" s="7"/>
    </row>
    <row r="46" spans="1:23" ht="12.75" customHeight="1">
      <c r="A46" s="40"/>
      <c r="B46" s="40"/>
      <c r="C46" s="40"/>
      <c r="D46" s="42"/>
      <c r="E46" s="45"/>
      <c r="F46" s="45"/>
      <c r="G46" s="55"/>
      <c r="H46" s="55"/>
      <c r="I46" s="51"/>
      <c r="J46" s="51"/>
      <c r="K46" s="51"/>
      <c r="L46" s="51"/>
      <c r="M46" s="53">
        <f t="shared" si="0"/>
        <v>0</v>
      </c>
      <c r="N46" s="356" t="str">
        <f t="shared" si="1"/>
        <v>facture réglée</v>
      </c>
      <c r="O46" s="351"/>
      <c r="P46" s="53">
        <f>IFERROR(VLOOKUP(E46,'Encaissements factures N'!A$6:AA$100,27,FALSE),"à venir")</f>
        <v>0</v>
      </c>
      <c r="Q46" s="21"/>
      <c r="R46" s="6"/>
      <c r="S46" s="6"/>
      <c r="T46" s="7"/>
      <c r="U46" s="7"/>
      <c r="V46" s="7"/>
      <c r="W46" s="7"/>
    </row>
    <row r="47" spans="1:23" ht="12.75" customHeight="1">
      <c r="A47" s="40"/>
      <c r="B47" s="40"/>
      <c r="C47" s="40"/>
      <c r="D47" s="42"/>
      <c r="E47" s="45"/>
      <c r="F47" s="45"/>
      <c r="G47" s="55"/>
      <c r="H47" s="55"/>
      <c r="I47" s="51"/>
      <c r="J47" s="51"/>
      <c r="K47" s="51"/>
      <c r="L47" s="51"/>
      <c r="M47" s="53">
        <f t="shared" si="0"/>
        <v>0</v>
      </c>
      <c r="N47" s="356" t="str">
        <f t="shared" si="1"/>
        <v>facture réglée</v>
      </c>
      <c r="O47" s="351"/>
      <c r="P47" s="53">
        <f>IFERROR(VLOOKUP(E47,'Encaissements factures N'!A$6:AA$100,27,FALSE),"à venir")</f>
        <v>0</v>
      </c>
      <c r="Q47" s="21"/>
      <c r="R47" s="6"/>
      <c r="S47" s="6"/>
      <c r="T47" s="7"/>
      <c r="U47" s="7"/>
      <c r="V47" s="7"/>
      <c r="W47" s="7"/>
    </row>
    <row r="48" spans="1:23" ht="12.75" customHeight="1">
      <c r="A48" s="40"/>
      <c r="B48" s="40"/>
      <c r="C48" s="40"/>
      <c r="D48" s="42"/>
      <c r="E48" s="45"/>
      <c r="F48" s="45"/>
      <c r="G48" s="55"/>
      <c r="H48" s="55"/>
      <c r="I48" s="51"/>
      <c r="J48" s="51"/>
      <c r="K48" s="51"/>
      <c r="L48" s="51"/>
      <c r="M48" s="53">
        <f t="shared" si="0"/>
        <v>0</v>
      </c>
      <c r="N48" s="356" t="str">
        <f t="shared" si="1"/>
        <v>facture réglée</v>
      </c>
      <c r="O48" s="351"/>
      <c r="P48" s="53">
        <f>IFERROR(VLOOKUP(E48,'Encaissements factures N'!A$6:AA$100,27,FALSE),"à venir")</f>
        <v>0</v>
      </c>
      <c r="Q48" s="21"/>
      <c r="R48" s="6"/>
      <c r="S48" s="6"/>
      <c r="T48" s="7"/>
      <c r="U48" s="7"/>
      <c r="V48" s="7"/>
      <c r="W48" s="7"/>
    </row>
    <row r="49" spans="1:23" ht="12.75" customHeight="1">
      <c r="A49" s="40"/>
      <c r="B49" s="40"/>
      <c r="C49" s="40"/>
      <c r="D49" s="42"/>
      <c r="E49" s="45"/>
      <c r="F49" s="45"/>
      <c r="G49" s="55"/>
      <c r="H49" s="55"/>
      <c r="I49" s="51"/>
      <c r="J49" s="51"/>
      <c r="K49" s="51"/>
      <c r="L49" s="51"/>
      <c r="M49" s="53">
        <f t="shared" si="0"/>
        <v>0</v>
      </c>
      <c r="N49" s="356" t="str">
        <f t="shared" si="1"/>
        <v>facture réglée</v>
      </c>
      <c r="O49" s="351"/>
      <c r="P49" s="53">
        <f>IFERROR(VLOOKUP(E49,'Encaissements factures N'!A$6:AA$100,27,FALSE),"à venir")</f>
        <v>0</v>
      </c>
      <c r="Q49" s="21"/>
      <c r="R49" s="6"/>
      <c r="S49" s="6"/>
      <c r="T49" s="7"/>
      <c r="U49" s="7"/>
      <c r="V49" s="7"/>
      <c r="W49" s="7"/>
    </row>
    <row r="50" spans="1:23" ht="12.75" customHeight="1">
      <c r="A50" s="40"/>
      <c r="B50" s="40"/>
      <c r="C50" s="40"/>
      <c r="D50" s="42"/>
      <c r="E50" s="45"/>
      <c r="F50" s="45"/>
      <c r="G50" s="55"/>
      <c r="H50" s="55"/>
      <c r="I50" s="51"/>
      <c r="J50" s="51"/>
      <c r="K50" s="51"/>
      <c r="L50" s="51"/>
      <c r="M50" s="53">
        <f t="shared" si="0"/>
        <v>0</v>
      </c>
      <c r="N50" s="356" t="str">
        <f t="shared" si="1"/>
        <v>facture réglée</v>
      </c>
      <c r="O50" s="351"/>
      <c r="P50" s="53">
        <f>IFERROR(VLOOKUP(E50,'Encaissements factures N'!A$6:AA$100,27,FALSE),"à venir")</f>
        <v>0</v>
      </c>
      <c r="Q50" s="21"/>
      <c r="R50" s="6"/>
      <c r="S50" s="6"/>
      <c r="T50" s="7"/>
      <c r="U50" s="7"/>
      <c r="V50" s="7"/>
      <c r="W50" s="7"/>
    </row>
    <row r="51" spans="1:23" ht="12.75" customHeight="1">
      <c r="A51" s="40"/>
      <c r="B51" s="40"/>
      <c r="C51" s="40"/>
      <c r="D51" s="42"/>
      <c r="E51" s="45"/>
      <c r="F51" s="45"/>
      <c r="G51" s="55"/>
      <c r="H51" s="55"/>
      <c r="I51" s="51"/>
      <c r="J51" s="51"/>
      <c r="K51" s="51"/>
      <c r="L51" s="51"/>
      <c r="M51" s="53">
        <f t="shared" si="0"/>
        <v>0</v>
      </c>
      <c r="N51" s="356" t="str">
        <f t="shared" si="1"/>
        <v>facture réglée</v>
      </c>
      <c r="O51" s="351"/>
      <c r="P51" s="53">
        <f>IFERROR(VLOOKUP(E51,'Encaissements factures N'!A$6:AA$100,27,FALSE),"à venir")</f>
        <v>0</v>
      </c>
      <c r="Q51" s="21"/>
      <c r="R51" s="6"/>
      <c r="S51" s="6"/>
      <c r="T51" s="7"/>
      <c r="U51" s="7"/>
      <c r="V51" s="7"/>
      <c r="W51" s="7"/>
    </row>
    <row r="52" spans="1:23" ht="12.75" customHeight="1">
      <c r="A52" s="40"/>
      <c r="B52" s="40"/>
      <c r="C52" s="40"/>
      <c r="D52" s="42"/>
      <c r="E52" s="45"/>
      <c r="F52" s="45"/>
      <c r="G52" s="55"/>
      <c r="H52" s="55"/>
      <c r="I52" s="51"/>
      <c r="J52" s="51"/>
      <c r="K52" s="51"/>
      <c r="L52" s="51"/>
      <c r="M52" s="53">
        <f t="shared" si="0"/>
        <v>0</v>
      </c>
      <c r="N52" s="356" t="str">
        <f t="shared" si="1"/>
        <v>facture réglée</v>
      </c>
      <c r="O52" s="351"/>
      <c r="P52" s="53">
        <f>IFERROR(VLOOKUP(E52,'Encaissements factures N'!A$6:AA$100,27,FALSE),"à venir")</f>
        <v>0</v>
      </c>
      <c r="Q52" s="21"/>
      <c r="R52" s="6"/>
      <c r="S52" s="6"/>
      <c r="T52" s="7"/>
      <c r="U52" s="7"/>
      <c r="V52" s="7"/>
      <c r="W52" s="7"/>
    </row>
    <row r="53" spans="1:23" ht="12.75" customHeight="1">
      <c r="A53" s="40"/>
      <c r="B53" s="40"/>
      <c r="C53" s="40"/>
      <c r="D53" s="42"/>
      <c r="E53" s="45"/>
      <c r="F53" s="45"/>
      <c r="G53" s="55"/>
      <c r="H53" s="55"/>
      <c r="I53" s="51"/>
      <c r="J53" s="51"/>
      <c r="K53" s="51"/>
      <c r="L53" s="51"/>
      <c r="M53" s="53">
        <f t="shared" si="0"/>
        <v>0</v>
      </c>
      <c r="N53" s="356" t="str">
        <f t="shared" si="1"/>
        <v>facture réglée</v>
      </c>
      <c r="O53" s="351"/>
      <c r="P53" s="53">
        <f>IFERROR(VLOOKUP(E53,'Encaissements factures N'!A$6:AA$100,27,FALSE),"à venir")</f>
        <v>0</v>
      </c>
      <c r="Q53" s="21"/>
      <c r="R53" s="6"/>
      <c r="S53" s="6"/>
      <c r="T53" s="7"/>
      <c r="U53" s="7"/>
      <c r="V53" s="7"/>
      <c r="W53" s="7"/>
    </row>
    <row r="54" spans="1:23" ht="12.75" customHeight="1">
      <c r="A54" s="40"/>
      <c r="B54" s="40"/>
      <c r="C54" s="40"/>
      <c r="D54" s="42"/>
      <c r="E54" s="45"/>
      <c r="F54" s="45"/>
      <c r="G54" s="55"/>
      <c r="H54" s="55"/>
      <c r="I54" s="51"/>
      <c r="J54" s="51"/>
      <c r="K54" s="51"/>
      <c r="L54" s="51"/>
      <c r="M54" s="53">
        <f t="shared" si="0"/>
        <v>0</v>
      </c>
      <c r="N54" s="356" t="str">
        <f t="shared" si="1"/>
        <v>facture réglée</v>
      </c>
      <c r="O54" s="351"/>
      <c r="P54" s="53">
        <f>IFERROR(VLOOKUP(E54,'Encaissements factures N'!A$6:AA$100,27,FALSE),"à venir")</f>
        <v>0</v>
      </c>
      <c r="Q54" s="21"/>
      <c r="R54" s="6"/>
      <c r="S54" s="6"/>
      <c r="T54" s="7"/>
      <c r="U54" s="7"/>
      <c r="V54" s="7"/>
      <c r="W54" s="7"/>
    </row>
    <row r="55" spans="1:23" ht="12.75" customHeight="1">
      <c r="A55" s="40"/>
      <c r="B55" s="40"/>
      <c r="C55" s="40"/>
      <c r="D55" s="42"/>
      <c r="E55" s="45"/>
      <c r="F55" s="45"/>
      <c r="G55" s="55"/>
      <c r="H55" s="55"/>
      <c r="I55" s="51"/>
      <c r="J55" s="51"/>
      <c r="K55" s="51"/>
      <c r="L55" s="51"/>
      <c r="M55" s="53">
        <f t="shared" si="0"/>
        <v>0</v>
      </c>
      <c r="N55" s="356" t="str">
        <f t="shared" si="1"/>
        <v>facture réglée</v>
      </c>
      <c r="O55" s="351"/>
      <c r="P55" s="53">
        <f>IFERROR(VLOOKUP(E55,'Encaissements factures N'!A$6:AA$100,27,FALSE),"à venir")</f>
        <v>0</v>
      </c>
      <c r="Q55" s="21"/>
      <c r="R55" s="6"/>
      <c r="S55" s="6"/>
      <c r="T55" s="7"/>
      <c r="U55" s="7"/>
      <c r="V55" s="7"/>
      <c r="W55" s="7"/>
    </row>
    <row r="56" spans="1:23" ht="12.75" customHeight="1">
      <c r="A56" s="40"/>
      <c r="B56" s="40"/>
      <c r="C56" s="40"/>
      <c r="D56" s="42"/>
      <c r="E56" s="45"/>
      <c r="F56" s="45"/>
      <c r="G56" s="55"/>
      <c r="H56" s="55"/>
      <c r="I56" s="51"/>
      <c r="J56" s="51"/>
      <c r="K56" s="51"/>
      <c r="L56" s="51"/>
      <c r="M56" s="53">
        <f t="shared" si="0"/>
        <v>0</v>
      </c>
      <c r="N56" s="356" t="str">
        <f t="shared" si="1"/>
        <v>facture réglée</v>
      </c>
      <c r="O56" s="351"/>
      <c r="P56" s="53">
        <f>IFERROR(VLOOKUP(E56,'Encaissements factures N'!A$6:AA$100,27,FALSE),"à venir")</f>
        <v>0</v>
      </c>
      <c r="Q56" s="21"/>
      <c r="R56" s="6"/>
      <c r="S56" s="6"/>
      <c r="T56" s="7"/>
      <c r="U56" s="7"/>
      <c r="V56" s="7"/>
      <c r="W56" s="7"/>
    </row>
    <row r="57" spans="1:23" ht="12.75" customHeight="1">
      <c r="A57" s="40"/>
      <c r="B57" s="40"/>
      <c r="C57" s="40"/>
      <c r="D57" s="42"/>
      <c r="E57" s="45"/>
      <c r="F57" s="45"/>
      <c r="G57" s="55"/>
      <c r="H57" s="55"/>
      <c r="I57" s="51"/>
      <c r="J57" s="51"/>
      <c r="K57" s="51"/>
      <c r="L57" s="51"/>
      <c r="M57" s="53">
        <f t="shared" si="0"/>
        <v>0</v>
      </c>
      <c r="N57" s="356" t="str">
        <f t="shared" si="1"/>
        <v>facture réglée</v>
      </c>
      <c r="O57" s="351"/>
      <c r="P57" s="53">
        <f>IFERROR(VLOOKUP(E57,'Encaissements factures N'!A$6:AA$100,27,FALSE),"à venir")</f>
        <v>0</v>
      </c>
      <c r="Q57" s="21"/>
      <c r="R57" s="6"/>
      <c r="S57" s="6"/>
      <c r="T57" s="7"/>
      <c r="U57" s="7"/>
      <c r="V57" s="7"/>
      <c r="W57" s="7"/>
    </row>
    <row r="58" spans="1:23" ht="12.75" customHeight="1">
      <c r="A58" s="40"/>
      <c r="B58" s="40"/>
      <c r="C58" s="40"/>
      <c r="D58" s="42"/>
      <c r="E58" s="45"/>
      <c r="F58" s="45"/>
      <c r="G58" s="55"/>
      <c r="H58" s="55"/>
      <c r="I58" s="51"/>
      <c r="J58" s="51"/>
      <c r="K58" s="51"/>
      <c r="L58" s="51"/>
      <c r="M58" s="53">
        <f t="shared" si="0"/>
        <v>0</v>
      </c>
      <c r="N58" s="356" t="str">
        <f t="shared" si="1"/>
        <v>facture réglée</v>
      </c>
      <c r="O58" s="351"/>
      <c r="P58" s="53">
        <f>IFERROR(VLOOKUP(E58,'Encaissements factures N'!A$6:AA$100,27,FALSE),"à venir")</f>
        <v>0</v>
      </c>
      <c r="Q58" s="21"/>
      <c r="R58" s="6"/>
      <c r="S58" s="6"/>
      <c r="T58" s="7"/>
      <c r="U58" s="7"/>
      <c r="V58" s="7"/>
      <c r="W58" s="7"/>
    </row>
    <row r="59" spans="1:23" ht="12.75" customHeight="1">
      <c r="A59" s="40"/>
      <c r="B59" s="40"/>
      <c r="C59" s="40"/>
      <c r="D59" s="42"/>
      <c r="E59" s="45"/>
      <c r="F59" s="45"/>
      <c r="G59" s="55"/>
      <c r="H59" s="55"/>
      <c r="I59" s="51"/>
      <c r="J59" s="51"/>
      <c r="K59" s="51"/>
      <c r="L59" s="51"/>
      <c r="M59" s="53">
        <f t="shared" si="0"/>
        <v>0</v>
      </c>
      <c r="N59" s="356" t="str">
        <f t="shared" si="1"/>
        <v>facture réglée</v>
      </c>
      <c r="O59" s="351"/>
      <c r="P59" s="53">
        <f>IFERROR(VLOOKUP(E59,'Encaissements factures N'!A$6:AA$100,27,FALSE),"à venir")</f>
        <v>0</v>
      </c>
      <c r="Q59" s="21"/>
      <c r="R59" s="6"/>
      <c r="S59" s="6"/>
      <c r="T59" s="7"/>
      <c r="U59" s="7"/>
      <c r="V59" s="7"/>
      <c r="W59" s="7"/>
    </row>
    <row r="60" spans="1:23" ht="12.75" customHeight="1">
      <c r="A60" s="40"/>
      <c r="B60" s="40"/>
      <c r="C60" s="40"/>
      <c r="D60" s="42"/>
      <c r="E60" s="45"/>
      <c r="F60" s="45"/>
      <c r="G60" s="55"/>
      <c r="H60" s="55"/>
      <c r="I60" s="51"/>
      <c r="J60" s="51"/>
      <c r="K60" s="51"/>
      <c r="L60" s="51"/>
      <c r="M60" s="53">
        <f t="shared" si="0"/>
        <v>0</v>
      </c>
      <c r="N60" s="356" t="str">
        <f t="shared" si="1"/>
        <v>facture réglée</v>
      </c>
      <c r="O60" s="351"/>
      <c r="P60" s="53">
        <f>IFERROR(VLOOKUP(E60,'Encaissements factures N'!A$6:AA$100,27,FALSE),"à venir")</f>
        <v>0</v>
      </c>
      <c r="Q60" s="21"/>
      <c r="R60" s="6"/>
      <c r="S60" s="6"/>
      <c r="T60" s="7"/>
      <c r="U60" s="7"/>
      <c r="V60" s="7"/>
      <c r="W60" s="7"/>
    </row>
    <row r="61" spans="1:23" ht="12.75" customHeight="1">
      <c r="A61" s="40"/>
      <c r="B61" s="40"/>
      <c r="C61" s="40"/>
      <c r="D61" s="42"/>
      <c r="E61" s="45"/>
      <c r="F61" s="45"/>
      <c r="G61" s="55"/>
      <c r="H61" s="55"/>
      <c r="I61" s="51"/>
      <c r="J61" s="51"/>
      <c r="K61" s="51"/>
      <c r="L61" s="51"/>
      <c r="M61" s="53">
        <f t="shared" si="0"/>
        <v>0</v>
      </c>
      <c r="N61" s="356" t="str">
        <f t="shared" si="1"/>
        <v>facture réglée</v>
      </c>
      <c r="O61" s="351"/>
      <c r="P61" s="53">
        <f>IFERROR(VLOOKUP(E61,'Encaissements factures N'!A$6:AA$100,27,FALSE),"à venir")</f>
        <v>0</v>
      </c>
      <c r="Q61" s="21"/>
      <c r="R61" s="6"/>
      <c r="S61" s="6"/>
      <c r="T61" s="7"/>
      <c r="U61" s="7"/>
      <c r="V61" s="7"/>
      <c r="W61" s="7"/>
    </row>
    <row r="62" spans="1:23" ht="12.75" customHeight="1">
      <c r="A62" s="40"/>
      <c r="B62" s="40"/>
      <c r="C62" s="40"/>
      <c r="D62" s="42"/>
      <c r="E62" s="45"/>
      <c r="F62" s="45"/>
      <c r="G62" s="55"/>
      <c r="H62" s="55"/>
      <c r="I62" s="51"/>
      <c r="J62" s="51"/>
      <c r="K62" s="51"/>
      <c r="L62" s="51"/>
      <c r="M62" s="53">
        <f t="shared" si="0"/>
        <v>0</v>
      </c>
      <c r="N62" s="356" t="str">
        <f t="shared" si="1"/>
        <v>facture réglée</v>
      </c>
      <c r="O62" s="351"/>
      <c r="P62" s="53">
        <f>IFERROR(VLOOKUP(E62,'Encaissements factures N'!A$6:AA$100,27,FALSE),"à venir")</f>
        <v>0</v>
      </c>
      <c r="Q62" s="21"/>
      <c r="R62" s="6"/>
      <c r="S62" s="6"/>
      <c r="T62" s="7"/>
      <c r="U62" s="7"/>
      <c r="V62" s="7"/>
      <c r="W62" s="7"/>
    </row>
    <row r="63" spans="1:23" ht="12.75" customHeight="1">
      <c r="A63" s="40"/>
      <c r="B63" s="40"/>
      <c r="C63" s="40"/>
      <c r="D63" s="42"/>
      <c r="E63" s="45"/>
      <c r="F63" s="45"/>
      <c r="G63" s="55"/>
      <c r="H63" s="55"/>
      <c r="I63" s="51"/>
      <c r="J63" s="51"/>
      <c r="K63" s="51"/>
      <c r="L63" s="51"/>
      <c r="M63" s="53">
        <f t="shared" si="0"/>
        <v>0</v>
      </c>
      <c r="N63" s="356" t="str">
        <f t="shared" si="1"/>
        <v>facture réglée</v>
      </c>
      <c r="O63" s="351"/>
      <c r="P63" s="53">
        <f>IFERROR(VLOOKUP(E63,'Encaissements factures N'!A$6:AA$100,27,FALSE),"à venir")</f>
        <v>0</v>
      </c>
      <c r="Q63" s="21"/>
      <c r="R63" s="6"/>
      <c r="S63" s="6"/>
      <c r="T63" s="7"/>
      <c r="U63" s="7"/>
      <c r="V63" s="7"/>
      <c r="W63" s="7"/>
    </row>
    <row r="64" spans="1:23" ht="12.75" customHeight="1">
      <c r="A64" s="40"/>
      <c r="B64" s="40"/>
      <c r="C64" s="40"/>
      <c r="D64" s="42"/>
      <c r="E64" s="45"/>
      <c r="F64" s="45"/>
      <c r="G64" s="55"/>
      <c r="H64" s="55"/>
      <c r="I64" s="51"/>
      <c r="J64" s="51"/>
      <c r="K64" s="51"/>
      <c r="L64" s="51"/>
      <c r="M64" s="53">
        <f t="shared" si="0"/>
        <v>0</v>
      </c>
      <c r="N64" s="356" t="str">
        <f t="shared" si="1"/>
        <v>facture réglée</v>
      </c>
      <c r="O64" s="351"/>
      <c r="P64" s="53">
        <f>IFERROR(VLOOKUP(E64,'Encaissements factures N'!A$6:AA$100,27,FALSE),"à venir")</f>
        <v>0</v>
      </c>
      <c r="Q64" s="21"/>
      <c r="R64" s="6"/>
      <c r="S64" s="6"/>
      <c r="T64" s="7"/>
      <c r="U64" s="7"/>
      <c r="V64" s="7"/>
      <c r="W64" s="7"/>
    </row>
    <row r="65" spans="1:23" ht="12.75" customHeight="1">
      <c r="A65" s="40"/>
      <c r="B65" s="40"/>
      <c r="C65" s="40"/>
      <c r="D65" s="42"/>
      <c r="E65" s="45"/>
      <c r="F65" s="45"/>
      <c r="G65" s="55"/>
      <c r="H65" s="55"/>
      <c r="I65" s="51"/>
      <c r="J65" s="51"/>
      <c r="K65" s="51"/>
      <c r="L65" s="51"/>
      <c r="M65" s="53">
        <f t="shared" si="0"/>
        <v>0</v>
      </c>
      <c r="N65" s="356" t="str">
        <f t="shared" si="1"/>
        <v>facture réglée</v>
      </c>
      <c r="O65" s="351"/>
      <c r="P65" s="53">
        <f>IFERROR(VLOOKUP(E65,'Encaissements factures N'!A$6:AA$100,27,FALSE),"à venir")</f>
        <v>0</v>
      </c>
      <c r="Q65" s="21"/>
      <c r="R65" s="6"/>
      <c r="S65" s="6"/>
      <c r="T65" s="7"/>
      <c r="U65" s="7"/>
      <c r="V65" s="7"/>
      <c r="W65" s="7"/>
    </row>
    <row r="66" spans="1:23" ht="12.75" customHeight="1">
      <c r="A66" s="40"/>
      <c r="B66" s="40"/>
      <c r="C66" s="40"/>
      <c r="D66" s="42"/>
      <c r="E66" s="45"/>
      <c r="F66" s="45"/>
      <c r="G66" s="55"/>
      <c r="H66" s="55"/>
      <c r="I66" s="51"/>
      <c r="J66" s="51"/>
      <c r="K66" s="51"/>
      <c r="L66" s="51"/>
      <c r="M66" s="53">
        <f t="shared" si="0"/>
        <v>0</v>
      </c>
      <c r="N66" s="356" t="str">
        <f t="shared" si="1"/>
        <v>facture réglée</v>
      </c>
      <c r="O66" s="351"/>
      <c r="P66" s="53">
        <f>IFERROR(VLOOKUP(E66,'Encaissements factures N'!A$6:AA$100,27,FALSE),"à venir")</f>
        <v>0</v>
      </c>
      <c r="Q66" s="21"/>
      <c r="R66" s="6"/>
      <c r="S66" s="6"/>
      <c r="T66" s="7"/>
      <c r="U66" s="7"/>
      <c r="V66" s="7"/>
      <c r="W66" s="7"/>
    </row>
    <row r="67" spans="1:23" ht="12.75" customHeight="1">
      <c r="A67" s="40"/>
      <c r="B67" s="40"/>
      <c r="C67" s="40"/>
      <c r="D67" s="42"/>
      <c r="E67" s="45"/>
      <c r="F67" s="45"/>
      <c r="G67" s="55"/>
      <c r="H67" s="55"/>
      <c r="I67" s="51"/>
      <c r="J67" s="51"/>
      <c r="K67" s="51"/>
      <c r="L67" s="51"/>
      <c r="M67" s="53">
        <f t="shared" si="0"/>
        <v>0</v>
      </c>
      <c r="N67" s="356" t="str">
        <f t="shared" si="1"/>
        <v>facture réglée</v>
      </c>
      <c r="O67" s="351"/>
      <c r="P67" s="53">
        <f>IFERROR(VLOOKUP(E67,'Encaissements factures N'!A$6:AA$100,27,FALSE),"à venir")</f>
        <v>0</v>
      </c>
      <c r="Q67" s="21"/>
      <c r="R67" s="6"/>
      <c r="S67" s="6"/>
      <c r="T67" s="7"/>
      <c r="U67" s="7"/>
      <c r="V67" s="7"/>
      <c r="W67" s="7"/>
    </row>
    <row r="68" spans="1:23" ht="12.75" customHeight="1">
      <c r="A68" s="40"/>
      <c r="B68" s="40"/>
      <c r="C68" s="40"/>
      <c r="D68" s="42"/>
      <c r="E68" s="45"/>
      <c r="F68" s="45"/>
      <c r="G68" s="55"/>
      <c r="H68" s="55"/>
      <c r="I68" s="51"/>
      <c r="J68" s="51"/>
      <c r="K68" s="51"/>
      <c r="L68" s="51"/>
      <c r="M68" s="53">
        <f t="shared" si="0"/>
        <v>0</v>
      </c>
      <c r="N68" s="356" t="str">
        <f t="shared" si="1"/>
        <v>facture réglée</v>
      </c>
      <c r="O68" s="351"/>
      <c r="P68" s="53">
        <f>IFERROR(VLOOKUP(E68,'Encaissements factures N'!A$6:AA$100,27,FALSE),"à venir")</f>
        <v>0</v>
      </c>
      <c r="Q68" s="21"/>
      <c r="R68" s="6"/>
      <c r="S68" s="6"/>
      <c r="T68" s="7"/>
      <c r="U68" s="7"/>
      <c r="V68" s="7"/>
      <c r="W68" s="7"/>
    </row>
    <row r="69" spans="1:23" ht="12.75" customHeight="1">
      <c r="A69" s="40"/>
      <c r="B69" s="40"/>
      <c r="C69" s="40"/>
      <c r="D69" s="42"/>
      <c r="E69" s="45"/>
      <c r="F69" s="45"/>
      <c r="G69" s="55"/>
      <c r="H69" s="55"/>
      <c r="I69" s="51"/>
      <c r="J69" s="51"/>
      <c r="K69" s="51"/>
      <c r="L69" s="51"/>
      <c r="M69" s="53">
        <f t="shared" si="0"/>
        <v>0</v>
      </c>
      <c r="N69" s="356" t="str">
        <f t="shared" si="1"/>
        <v>facture réglée</v>
      </c>
      <c r="O69" s="351"/>
      <c r="P69" s="53">
        <f>IFERROR(VLOOKUP(E69,'Encaissements factures N'!A$6:AA$100,27,FALSE),"à venir")</f>
        <v>0</v>
      </c>
      <c r="Q69" s="21"/>
      <c r="R69" s="6"/>
      <c r="S69" s="6"/>
      <c r="T69" s="7"/>
      <c r="U69" s="7"/>
      <c r="V69" s="7"/>
      <c r="W69" s="7"/>
    </row>
    <row r="70" spans="1:23" ht="12.75" customHeight="1">
      <c r="A70" s="40"/>
      <c r="B70" s="40"/>
      <c r="C70" s="40"/>
      <c r="D70" s="42"/>
      <c r="E70" s="45"/>
      <c r="F70" s="45"/>
      <c r="G70" s="55"/>
      <c r="H70" s="55"/>
      <c r="I70" s="51"/>
      <c r="J70" s="51"/>
      <c r="K70" s="51"/>
      <c r="L70" s="51"/>
      <c r="M70" s="53">
        <f t="shared" si="0"/>
        <v>0</v>
      </c>
      <c r="N70" s="356" t="str">
        <f t="shared" si="1"/>
        <v>facture réglée</v>
      </c>
      <c r="O70" s="351"/>
      <c r="P70" s="53">
        <f>IFERROR(VLOOKUP(E70,'Encaissements factures N'!A$6:AA$100,27,FALSE),"à venir")</f>
        <v>0</v>
      </c>
      <c r="Q70" s="21"/>
      <c r="R70" s="6"/>
      <c r="S70" s="6"/>
      <c r="T70" s="7"/>
      <c r="U70" s="7"/>
      <c r="V70" s="7"/>
      <c r="W70" s="7"/>
    </row>
    <row r="71" spans="1:23" ht="12.75" customHeight="1">
      <c r="A71" s="40"/>
      <c r="B71" s="40"/>
      <c r="C71" s="40"/>
      <c r="D71" s="42"/>
      <c r="E71" s="45"/>
      <c r="F71" s="45"/>
      <c r="G71" s="55"/>
      <c r="H71" s="55"/>
      <c r="I71" s="51"/>
      <c r="J71" s="51"/>
      <c r="K71" s="51"/>
      <c r="L71" s="51"/>
      <c r="M71" s="53">
        <f t="shared" si="0"/>
        <v>0</v>
      </c>
      <c r="N71" s="356" t="str">
        <f t="shared" si="1"/>
        <v>facture réglée</v>
      </c>
      <c r="O71" s="351"/>
      <c r="P71" s="53">
        <f>IFERROR(VLOOKUP(E71,'Encaissements factures N'!A$6:AA$100,27,FALSE),"à venir")</f>
        <v>0</v>
      </c>
      <c r="Q71" s="21"/>
      <c r="R71" s="6"/>
      <c r="S71" s="6"/>
      <c r="T71" s="7"/>
      <c r="U71" s="7"/>
      <c r="V71" s="7"/>
      <c r="W71" s="7"/>
    </row>
    <row r="72" spans="1:23" ht="12.75" customHeight="1">
      <c r="A72" s="40"/>
      <c r="B72" s="40"/>
      <c r="C72" s="40"/>
      <c r="D72" s="42"/>
      <c r="E72" s="45"/>
      <c r="F72" s="45"/>
      <c r="G72" s="55"/>
      <c r="H72" s="55"/>
      <c r="I72" s="51"/>
      <c r="J72" s="51"/>
      <c r="K72" s="51"/>
      <c r="L72" s="51"/>
      <c r="M72" s="53">
        <f t="shared" si="0"/>
        <v>0</v>
      </c>
      <c r="N72" s="356" t="str">
        <f t="shared" si="1"/>
        <v>facture réglée</v>
      </c>
      <c r="O72" s="351"/>
      <c r="P72" s="53">
        <f>IFERROR(VLOOKUP(E72,'Encaissements factures N'!A$6:AA$100,27,FALSE),"à venir")</f>
        <v>0</v>
      </c>
      <c r="Q72" s="21"/>
      <c r="R72" s="6"/>
      <c r="S72" s="6"/>
      <c r="T72" s="7"/>
      <c r="U72" s="7"/>
      <c r="V72" s="7"/>
      <c r="W72" s="7"/>
    </row>
    <row r="73" spans="1:23" ht="12.75" customHeight="1">
      <c r="A73" s="40"/>
      <c r="B73" s="40"/>
      <c r="C73" s="40"/>
      <c r="D73" s="42"/>
      <c r="E73" s="45"/>
      <c r="F73" s="45"/>
      <c r="G73" s="55"/>
      <c r="H73" s="55"/>
      <c r="I73" s="51"/>
      <c r="J73" s="51"/>
      <c r="K73" s="51"/>
      <c r="L73" s="51"/>
      <c r="M73" s="53">
        <f t="shared" si="0"/>
        <v>0</v>
      </c>
      <c r="N73" s="356" t="str">
        <f t="shared" si="1"/>
        <v>facture réglée</v>
      </c>
      <c r="O73" s="351"/>
      <c r="P73" s="53">
        <f>IFERROR(VLOOKUP(E73,'Encaissements factures N'!A$6:AA$100,27,FALSE),"à venir")</f>
        <v>0</v>
      </c>
      <c r="Q73" s="21"/>
      <c r="R73" s="6"/>
      <c r="S73" s="6"/>
      <c r="T73" s="7"/>
      <c r="U73" s="7"/>
      <c r="V73" s="7"/>
      <c r="W73" s="7"/>
    </row>
    <row r="74" spans="1:23" ht="12.75" customHeight="1">
      <c r="A74" s="40"/>
      <c r="B74" s="40"/>
      <c r="C74" s="40"/>
      <c r="D74" s="42"/>
      <c r="E74" s="45"/>
      <c r="F74" s="45"/>
      <c r="G74" s="55"/>
      <c r="H74" s="55"/>
      <c r="I74" s="51"/>
      <c r="J74" s="51"/>
      <c r="K74" s="51"/>
      <c r="L74" s="51"/>
      <c r="M74" s="53">
        <f t="shared" si="0"/>
        <v>0</v>
      </c>
      <c r="N74" s="356" t="str">
        <f t="shared" si="1"/>
        <v>facture réglée</v>
      </c>
      <c r="O74" s="351"/>
      <c r="P74" s="53">
        <f>IFERROR(VLOOKUP(E74,'Encaissements factures N'!A$6:AA$100,27,FALSE),"à venir")</f>
        <v>0</v>
      </c>
      <c r="Q74" s="21"/>
      <c r="R74" s="6"/>
      <c r="S74" s="6"/>
      <c r="T74" s="7"/>
      <c r="U74" s="7"/>
      <c r="V74" s="7"/>
      <c r="W74" s="7"/>
    </row>
    <row r="75" spans="1:23" ht="12.75" customHeight="1">
      <c r="A75" s="40"/>
      <c r="B75" s="40"/>
      <c r="C75" s="40"/>
      <c r="D75" s="42"/>
      <c r="E75" s="45"/>
      <c r="F75" s="45"/>
      <c r="G75" s="55"/>
      <c r="H75" s="55"/>
      <c r="I75" s="51"/>
      <c r="J75" s="51"/>
      <c r="K75" s="51"/>
      <c r="L75" s="51"/>
      <c r="M75" s="53">
        <f t="shared" si="0"/>
        <v>0</v>
      </c>
      <c r="N75" s="356" t="str">
        <f t="shared" si="1"/>
        <v>facture réglée</v>
      </c>
      <c r="O75" s="351"/>
      <c r="P75" s="53">
        <f>IFERROR(VLOOKUP(E75,'Encaissements factures N'!A$6:AA$100,27,FALSE),"à venir")</f>
        <v>0</v>
      </c>
      <c r="Q75" s="21"/>
      <c r="R75" s="6"/>
      <c r="S75" s="6"/>
      <c r="T75" s="7"/>
      <c r="U75" s="7"/>
      <c r="V75" s="7"/>
      <c r="W75" s="7"/>
    </row>
    <row r="76" spans="1:23" ht="12.75" customHeight="1">
      <c r="A76" s="40"/>
      <c r="B76" s="40"/>
      <c r="C76" s="40"/>
      <c r="D76" s="42"/>
      <c r="E76" s="45"/>
      <c r="F76" s="45"/>
      <c r="G76" s="55"/>
      <c r="H76" s="55"/>
      <c r="I76" s="51"/>
      <c r="J76" s="51"/>
      <c r="K76" s="51"/>
      <c r="L76" s="51"/>
      <c r="M76" s="53">
        <f t="shared" si="0"/>
        <v>0</v>
      </c>
      <c r="N76" s="356" t="str">
        <f t="shared" si="1"/>
        <v>facture réglée</v>
      </c>
      <c r="O76" s="351"/>
      <c r="P76" s="53">
        <f>IFERROR(VLOOKUP(E76,'Encaissements factures N'!A$6:AA$100,27,FALSE),"à venir")</f>
        <v>0</v>
      </c>
      <c r="Q76" s="21"/>
      <c r="R76" s="6"/>
      <c r="S76" s="6"/>
      <c r="T76" s="7"/>
      <c r="U76" s="7"/>
      <c r="V76" s="7"/>
      <c r="W76" s="7"/>
    </row>
    <row r="77" spans="1:23" ht="12.75" customHeight="1">
      <c r="A77" s="40"/>
      <c r="B77" s="40"/>
      <c r="C77" s="40"/>
      <c r="D77" s="42"/>
      <c r="E77" s="45"/>
      <c r="F77" s="45"/>
      <c r="G77" s="55"/>
      <c r="H77" s="55"/>
      <c r="I77" s="51"/>
      <c r="J77" s="51"/>
      <c r="K77" s="51"/>
      <c r="L77" s="51"/>
      <c r="M77" s="53">
        <f t="shared" si="0"/>
        <v>0</v>
      </c>
      <c r="N77" s="356" t="str">
        <f t="shared" si="1"/>
        <v>facture réglée</v>
      </c>
      <c r="O77" s="351"/>
      <c r="P77" s="53">
        <f>IFERROR(VLOOKUP(E77,'Encaissements factures N'!A$6:AA$100,27,FALSE),"à venir")</f>
        <v>0</v>
      </c>
      <c r="Q77" s="21"/>
      <c r="R77" s="6"/>
      <c r="S77" s="6"/>
      <c r="T77" s="7"/>
      <c r="U77" s="7"/>
      <c r="V77" s="7"/>
      <c r="W77" s="7"/>
    </row>
    <row r="78" spans="1:23" ht="12.75" customHeight="1">
      <c r="A78" s="40"/>
      <c r="B78" s="40"/>
      <c r="C78" s="40"/>
      <c r="D78" s="42"/>
      <c r="E78" s="45"/>
      <c r="F78" s="45"/>
      <c r="G78" s="55"/>
      <c r="H78" s="55"/>
      <c r="I78" s="51"/>
      <c r="J78" s="51"/>
      <c r="K78" s="51"/>
      <c r="L78" s="51"/>
      <c r="M78" s="53">
        <f t="shared" si="0"/>
        <v>0</v>
      </c>
      <c r="N78" s="356" t="str">
        <f t="shared" si="1"/>
        <v>facture réglée</v>
      </c>
      <c r="O78" s="351"/>
      <c r="P78" s="53">
        <f>IFERROR(VLOOKUP(E78,'Encaissements factures N'!A$6:AA$100,27,FALSE),"à venir")</f>
        <v>0</v>
      </c>
      <c r="Q78" s="21"/>
      <c r="R78" s="6"/>
      <c r="S78" s="6"/>
      <c r="T78" s="7"/>
      <c r="U78" s="7"/>
      <c r="V78" s="7"/>
      <c r="W78" s="7"/>
    </row>
    <row r="79" spans="1:23" ht="12.75" customHeight="1">
      <c r="A79" s="40"/>
      <c r="B79" s="40"/>
      <c r="C79" s="40"/>
      <c r="D79" s="42"/>
      <c r="E79" s="45"/>
      <c r="F79" s="45"/>
      <c r="G79" s="55"/>
      <c r="H79" s="55"/>
      <c r="I79" s="51"/>
      <c r="J79" s="51"/>
      <c r="K79" s="51"/>
      <c r="L79" s="51"/>
      <c r="M79" s="53">
        <f t="shared" si="0"/>
        <v>0</v>
      </c>
      <c r="N79" s="356" t="str">
        <f t="shared" si="1"/>
        <v>facture réglée</v>
      </c>
      <c r="O79" s="351"/>
      <c r="P79" s="53">
        <f>IFERROR(VLOOKUP(E79,'Encaissements factures N'!A$6:AA$100,27,FALSE),"à venir")</f>
        <v>0</v>
      </c>
      <c r="Q79" s="21"/>
      <c r="R79" s="6"/>
      <c r="S79" s="6"/>
      <c r="T79" s="7"/>
      <c r="U79" s="7"/>
      <c r="V79" s="7"/>
      <c r="W79" s="7"/>
    </row>
    <row r="80" spans="1:23" ht="12.75" customHeight="1">
      <c r="A80" s="40"/>
      <c r="B80" s="40"/>
      <c r="C80" s="40"/>
      <c r="D80" s="42"/>
      <c r="E80" s="45"/>
      <c r="F80" s="45"/>
      <c r="G80" s="55"/>
      <c r="H80" s="55"/>
      <c r="I80" s="51"/>
      <c r="J80" s="51"/>
      <c r="K80" s="51"/>
      <c r="L80" s="51"/>
      <c r="M80" s="53">
        <f t="shared" si="0"/>
        <v>0</v>
      </c>
      <c r="N80" s="356" t="str">
        <f t="shared" si="1"/>
        <v>facture réglée</v>
      </c>
      <c r="O80" s="351"/>
      <c r="P80" s="53">
        <f>IFERROR(VLOOKUP(E80,'Encaissements factures N'!A$6:AA$100,27,FALSE),"à venir")</f>
        <v>0</v>
      </c>
      <c r="Q80" s="21"/>
      <c r="R80" s="6"/>
      <c r="S80" s="6"/>
      <c r="T80" s="7"/>
      <c r="U80" s="7"/>
      <c r="V80" s="7"/>
      <c r="W80" s="7"/>
    </row>
    <row r="81" spans="1:23" ht="12.75" customHeight="1">
      <c r="A81" s="40"/>
      <c r="B81" s="40"/>
      <c r="C81" s="40"/>
      <c r="D81" s="42"/>
      <c r="E81" s="45"/>
      <c r="F81" s="45"/>
      <c r="G81" s="55"/>
      <c r="H81" s="55"/>
      <c r="I81" s="51"/>
      <c r="J81" s="51"/>
      <c r="K81" s="51"/>
      <c r="L81" s="51"/>
      <c r="M81" s="53">
        <f t="shared" si="0"/>
        <v>0</v>
      </c>
      <c r="N81" s="356" t="str">
        <f t="shared" si="1"/>
        <v>facture réglée</v>
      </c>
      <c r="O81" s="351"/>
      <c r="P81" s="53">
        <f>IFERROR(VLOOKUP(E81,'Encaissements factures N'!A$6:AA$100,27,FALSE),"à venir")</f>
        <v>0</v>
      </c>
      <c r="Q81" s="21"/>
      <c r="R81" s="6"/>
      <c r="S81" s="6"/>
      <c r="T81" s="7"/>
      <c r="U81" s="7"/>
      <c r="V81" s="7"/>
      <c r="W81" s="7"/>
    </row>
    <row r="82" spans="1:23" ht="12.75" customHeight="1">
      <c r="A82" s="40"/>
      <c r="B82" s="40"/>
      <c r="C82" s="40"/>
      <c r="D82" s="42"/>
      <c r="E82" s="45"/>
      <c r="F82" s="45"/>
      <c r="G82" s="55"/>
      <c r="H82" s="55"/>
      <c r="I82" s="51"/>
      <c r="J82" s="51"/>
      <c r="K82" s="51"/>
      <c r="L82" s="51"/>
      <c r="M82" s="53">
        <f t="shared" si="0"/>
        <v>0</v>
      </c>
      <c r="N82" s="356" t="str">
        <f t="shared" si="1"/>
        <v>facture réglée</v>
      </c>
      <c r="O82" s="351"/>
      <c r="P82" s="53">
        <f>IFERROR(VLOOKUP(E82,'Encaissements factures N'!A$6:AA$100,27,FALSE),"à venir")</f>
        <v>0</v>
      </c>
      <c r="Q82" s="21"/>
      <c r="R82" s="6"/>
      <c r="S82" s="6"/>
      <c r="T82" s="7"/>
      <c r="U82" s="7"/>
      <c r="V82" s="7"/>
      <c r="W82" s="7"/>
    </row>
    <row r="83" spans="1:23" ht="12.75" customHeight="1">
      <c r="A83" s="40"/>
      <c r="B83" s="40"/>
      <c r="C83" s="40"/>
      <c r="D83" s="42"/>
      <c r="E83" s="45"/>
      <c r="F83" s="45"/>
      <c r="G83" s="55"/>
      <c r="H83" s="55"/>
      <c r="I83" s="51"/>
      <c r="J83" s="51"/>
      <c r="K83" s="51"/>
      <c r="L83" s="51"/>
      <c r="M83" s="53">
        <f t="shared" si="0"/>
        <v>0</v>
      </c>
      <c r="N83" s="356" t="str">
        <f t="shared" si="1"/>
        <v>facture réglée</v>
      </c>
      <c r="O83" s="351"/>
      <c r="P83" s="53">
        <f>IFERROR(VLOOKUP(E83,'Encaissements factures N'!A$6:AA$100,27,FALSE),"à venir")</f>
        <v>0</v>
      </c>
      <c r="Q83" s="21"/>
      <c r="R83" s="6"/>
      <c r="S83" s="6"/>
      <c r="T83" s="7"/>
      <c r="U83" s="7"/>
      <c r="V83" s="7"/>
      <c r="W83" s="7"/>
    </row>
    <row r="84" spans="1:23" ht="12.75" customHeight="1">
      <c r="A84" s="40"/>
      <c r="B84" s="40"/>
      <c r="C84" s="40"/>
      <c r="D84" s="42"/>
      <c r="E84" s="45"/>
      <c r="F84" s="45"/>
      <c r="G84" s="55"/>
      <c r="H84" s="55"/>
      <c r="I84" s="51"/>
      <c r="J84" s="51"/>
      <c r="K84" s="51"/>
      <c r="L84" s="51"/>
      <c r="M84" s="53">
        <f t="shared" si="0"/>
        <v>0</v>
      </c>
      <c r="N84" s="356" t="str">
        <f t="shared" si="1"/>
        <v>facture réglée</v>
      </c>
      <c r="O84" s="351"/>
      <c r="P84" s="53">
        <f>IFERROR(VLOOKUP(E84,'Encaissements factures N'!A$6:AA$100,27,FALSE),"à venir")</f>
        <v>0</v>
      </c>
      <c r="Q84" s="21"/>
      <c r="R84" s="6"/>
      <c r="S84" s="6"/>
      <c r="T84" s="7"/>
      <c r="U84" s="7"/>
      <c r="V84" s="7"/>
      <c r="W84" s="7"/>
    </row>
    <row r="85" spans="1:23" ht="12.75" customHeight="1">
      <c r="A85" s="40"/>
      <c r="B85" s="40"/>
      <c r="C85" s="40"/>
      <c r="D85" s="42"/>
      <c r="E85" s="45"/>
      <c r="F85" s="45"/>
      <c r="G85" s="55"/>
      <c r="H85" s="55"/>
      <c r="I85" s="51"/>
      <c r="J85" s="51"/>
      <c r="K85" s="51"/>
      <c r="L85" s="51"/>
      <c r="M85" s="53">
        <f t="shared" si="0"/>
        <v>0</v>
      </c>
      <c r="N85" s="356" t="str">
        <f t="shared" si="1"/>
        <v>facture réglée</v>
      </c>
      <c r="O85" s="351"/>
      <c r="P85" s="53">
        <f>IFERROR(VLOOKUP(E85,'Encaissements factures N'!A$6:AA$100,27,FALSE),"à venir")</f>
        <v>0</v>
      </c>
      <c r="Q85" s="21"/>
      <c r="R85" s="6"/>
      <c r="S85" s="6"/>
      <c r="T85" s="7"/>
      <c r="U85" s="7"/>
      <c r="V85" s="7"/>
      <c r="W85" s="7"/>
    </row>
    <row r="86" spans="1:23" ht="12.75" customHeight="1">
      <c r="A86" s="40"/>
      <c r="B86" s="40"/>
      <c r="C86" s="40"/>
      <c r="D86" s="42"/>
      <c r="E86" s="45"/>
      <c r="F86" s="45"/>
      <c r="G86" s="55"/>
      <c r="H86" s="55"/>
      <c r="I86" s="51"/>
      <c r="J86" s="51"/>
      <c r="K86" s="51"/>
      <c r="L86" s="51"/>
      <c r="M86" s="53">
        <f t="shared" si="0"/>
        <v>0</v>
      </c>
      <c r="N86" s="356" t="str">
        <f t="shared" si="1"/>
        <v>facture réglée</v>
      </c>
      <c r="O86" s="351"/>
      <c r="P86" s="53">
        <f>IFERROR(VLOOKUP(E86,'Encaissements factures N'!A$6:AA$100,27,FALSE),"à venir")</f>
        <v>0</v>
      </c>
      <c r="Q86" s="21"/>
      <c r="R86" s="6"/>
      <c r="S86" s="6"/>
      <c r="T86" s="7"/>
      <c r="U86" s="7"/>
      <c r="V86" s="7"/>
      <c r="W86" s="7"/>
    </row>
    <row r="87" spans="1:23" ht="12.75" customHeight="1">
      <c r="A87" s="40"/>
      <c r="B87" s="40"/>
      <c r="C87" s="40"/>
      <c r="D87" s="42"/>
      <c r="E87" s="45"/>
      <c r="F87" s="45"/>
      <c r="G87" s="55"/>
      <c r="H87" s="55"/>
      <c r="I87" s="51"/>
      <c r="J87" s="51"/>
      <c r="K87" s="51"/>
      <c r="L87" s="51"/>
      <c r="M87" s="53">
        <f t="shared" si="0"/>
        <v>0</v>
      </c>
      <c r="N87" s="356" t="str">
        <f t="shared" si="1"/>
        <v>facture réglée</v>
      </c>
      <c r="O87" s="351"/>
      <c r="P87" s="53">
        <f>IFERROR(VLOOKUP(E87,'Encaissements factures N'!A$6:AA$100,27,FALSE),"à venir")</f>
        <v>0</v>
      </c>
      <c r="Q87" s="21"/>
      <c r="R87" s="6"/>
      <c r="S87" s="6"/>
      <c r="T87" s="7"/>
      <c r="U87" s="7"/>
      <c r="V87" s="7"/>
      <c r="W87" s="7"/>
    </row>
    <row r="88" spans="1:23" ht="12.75" customHeight="1">
      <c r="A88" s="40"/>
      <c r="B88" s="40"/>
      <c r="C88" s="40"/>
      <c r="D88" s="42"/>
      <c r="E88" s="45"/>
      <c r="F88" s="45"/>
      <c r="G88" s="55"/>
      <c r="H88" s="55"/>
      <c r="I88" s="51"/>
      <c r="J88" s="51"/>
      <c r="K88" s="51"/>
      <c r="L88" s="51"/>
      <c r="M88" s="53">
        <f t="shared" si="0"/>
        <v>0</v>
      </c>
      <c r="N88" s="356" t="str">
        <f t="shared" si="1"/>
        <v>facture réglée</v>
      </c>
      <c r="O88" s="351"/>
      <c r="P88" s="53">
        <f>IFERROR(VLOOKUP(E88,'Encaissements factures N'!A$6:AA$100,27,FALSE),"à venir")</f>
        <v>0</v>
      </c>
      <c r="Q88" s="21"/>
      <c r="R88" s="6"/>
      <c r="S88" s="6"/>
      <c r="T88" s="7"/>
      <c r="U88" s="7"/>
      <c r="V88" s="7"/>
      <c r="W88" s="7"/>
    </row>
    <row r="89" spans="1:23" ht="12.75" customHeight="1">
      <c r="A89" s="40"/>
      <c r="B89" s="40"/>
      <c r="C89" s="40"/>
      <c r="D89" s="42"/>
      <c r="E89" s="45"/>
      <c r="F89" s="45"/>
      <c r="G89" s="55"/>
      <c r="H89" s="55"/>
      <c r="I89" s="51"/>
      <c r="J89" s="51"/>
      <c r="K89" s="51"/>
      <c r="L89" s="51"/>
      <c r="M89" s="53">
        <f t="shared" si="0"/>
        <v>0</v>
      </c>
      <c r="N89" s="356" t="str">
        <f t="shared" si="1"/>
        <v>facture réglée</v>
      </c>
      <c r="O89" s="351"/>
      <c r="P89" s="53">
        <f>IFERROR(VLOOKUP(E89,'Encaissements factures N'!A$6:AA$100,27,FALSE),"à venir")</f>
        <v>0</v>
      </c>
      <c r="Q89" s="21"/>
      <c r="R89" s="6"/>
      <c r="S89" s="6"/>
      <c r="T89" s="7"/>
      <c r="U89" s="7"/>
      <c r="V89" s="7"/>
      <c r="W89" s="7"/>
    </row>
    <row r="90" spans="1:23" ht="12.75" customHeight="1">
      <c r="A90" s="40"/>
      <c r="B90" s="40"/>
      <c r="C90" s="40"/>
      <c r="D90" s="42"/>
      <c r="E90" s="45"/>
      <c r="F90" s="45"/>
      <c r="G90" s="55"/>
      <c r="H90" s="55"/>
      <c r="I90" s="51"/>
      <c r="J90" s="51"/>
      <c r="K90" s="51"/>
      <c r="L90" s="51"/>
      <c r="M90" s="53">
        <f t="shared" si="0"/>
        <v>0</v>
      </c>
      <c r="N90" s="356" t="str">
        <f t="shared" si="1"/>
        <v>facture réglée</v>
      </c>
      <c r="O90" s="351"/>
      <c r="P90" s="53">
        <f>IFERROR(VLOOKUP(E90,'Encaissements factures N'!A$6:AA$100,27,FALSE),"à venir")</f>
        <v>0</v>
      </c>
      <c r="Q90" s="21"/>
      <c r="R90" s="6"/>
      <c r="S90" s="6"/>
      <c r="T90" s="7"/>
      <c r="U90" s="7"/>
      <c r="V90" s="7"/>
      <c r="W90" s="7"/>
    </row>
    <row r="91" spans="1:23" ht="12.75" customHeight="1">
      <c r="A91" s="40"/>
      <c r="B91" s="40"/>
      <c r="C91" s="40"/>
      <c r="D91" s="42"/>
      <c r="E91" s="45"/>
      <c r="F91" s="45"/>
      <c r="G91" s="55"/>
      <c r="H91" s="55"/>
      <c r="I91" s="51"/>
      <c r="J91" s="51"/>
      <c r="K91" s="51"/>
      <c r="L91" s="51"/>
      <c r="M91" s="53">
        <f t="shared" si="0"/>
        <v>0</v>
      </c>
      <c r="N91" s="356" t="str">
        <f t="shared" si="1"/>
        <v>facture réglée</v>
      </c>
      <c r="O91" s="351"/>
      <c r="P91" s="53">
        <f>IFERROR(VLOOKUP(E91,'Encaissements factures N'!A$6:AA$100,27,FALSE),"à venir")</f>
        <v>0</v>
      </c>
      <c r="Q91" s="21"/>
      <c r="R91" s="6"/>
      <c r="S91" s="6"/>
      <c r="T91" s="7"/>
      <c r="U91" s="7"/>
      <c r="V91" s="7"/>
      <c r="W91" s="7"/>
    </row>
    <row r="92" spans="1:23" ht="12.75" customHeight="1">
      <c r="A92" s="40"/>
      <c r="B92" s="40"/>
      <c r="C92" s="40"/>
      <c r="D92" s="42"/>
      <c r="E92" s="45"/>
      <c r="F92" s="45"/>
      <c r="G92" s="55"/>
      <c r="H92" s="55"/>
      <c r="I92" s="51"/>
      <c r="J92" s="51"/>
      <c r="K92" s="51"/>
      <c r="L92" s="51"/>
      <c r="M92" s="53">
        <f t="shared" si="0"/>
        <v>0</v>
      </c>
      <c r="N92" s="356" t="str">
        <f t="shared" si="1"/>
        <v>facture réglée</v>
      </c>
      <c r="O92" s="351"/>
      <c r="P92" s="53">
        <f>IFERROR(VLOOKUP(E92,'Encaissements factures N'!A$6:AA$100,27,FALSE),"à venir")</f>
        <v>0</v>
      </c>
      <c r="Q92" s="21"/>
      <c r="R92" s="6"/>
      <c r="S92" s="6"/>
      <c r="T92" s="7"/>
      <c r="U92" s="7"/>
      <c r="V92" s="7"/>
      <c r="W92" s="7"/>
    </row>
    <row r="93" spans="1:23" ht="12.75" customHeight="1">
      <c r="A93" s="40"/>
      <c r="B93" s="40"/>
      <c r="C93" s="40"/>
      <c r="D93" s="42"/>
      <c r="E93" s="45"/>
      <c r="F93" s="45"/>
      <c r="G93" s="55"/>
      <c r="H93" s="55"/>
      <c r="I93" s="51"/>
      <c r="J93" s="51"/>
      <c r="K93" s="51"/>
      <c r="L93" s="51"/>
      <c r="M93" s="53">
        <f t="shared" si="0"/>
        <v>0</v>
      </c>
      <c r="N93" s="356" t="str">
        <f t="shared" si="1"/>
        <v>facture réglée</v>
      </c>
      <c r="O93" s="351"/>
      <c r="P93" s="53">
        <f>IFERROR(VLOOKUP(E93,'Encaissements factures N'!A$6:AA$100,27,FALSE),"à venir")</f>
        <v>0</v>
      </c>
      <c r="Q93" s="21"/>
      <c r="R93" s="6"/>
      <c r="S93" s="6"/>
      <c r="T93" s="7"/>
      <c r="U93" s="7"/>
      <c r="V93" s="7"/>
      <c r="W93" s="7"/>
    </row>
    <row r="94" spans="1:23" ht="12.75" customHeight="1">
      <c r="A94" s="40"/>
      <c r="B94" s="40"/>
      <c r="C94" s="40"/>
      <c r="D94" s="42"/>
      <c r="E94" s="45"/>
      <c r="F94" s="45"/>
      <c r="G94" s="55"/>
      <c r="H94" s="55"/>
      <c r="I94" s="51"/>
      <c r="J94" s="51"/>
      <c r="K94" s="51"/>
      <c r="L94" s="51"/>
      <c r="M94" s="53">
        <f t="shared" si="0"/>
        <v>0</v>
      </c>
      <c r="N94" s="356" t="str">
        <f t="shared" si="1"/>
        <v>facture réglée</v>
      </c>
      <c r="O94" s="351"/>
      <c r="P94" s="53">
        <f>IFERROR(VLOOKUP(E94,'Encaissements factures N'!A$6:AA$100,27,FALSE),"à venir")</f>
        <v>0</v>
      </c>
      <c r="Q94" s="21"/>
      <c r="R94" s="6"/>
      <c r="S94" s="6"/>
      <c r="T94" s="7"/>
      <c r="U94" s="7"/>
      <c r="V94" s="7"/>
      <c r="W94" s="7"/>
    </row>
    <row r="95" spans="1:23" ht="12.75" customHeight="1">
      <c r="A95" s="40"/>
      <c r="B95" s="40"/>
      <c r="C95" s="40"/>
      <c r="D95" s="42"/>
      <c r="E95" s="45"/>
      <c r="F95" s="45"/>
      <c r="G95" s="55"/>
      <c r="H95" s="55"/>
      <c r="I95" s="51"/>
      <c r="J95" s="51"/>
      <c r="K95" s="51"/>
      <c r="L95" s="51"/>
      <c r="M95" s="53">
        <f t="shared" si="0"/>
        <v>0</v>
      </c>
      <c r="N95" s="356" t="str">
        <f t="shared" si="1"/>
        <v>facture réglée</v>
      </c>
      <c r="O95" s="351"/>
      <c r="P95" s="53">
        <f>IFERROR(VLOOKUP(E95,'Encaissements factures N'!A$6:AA$100,27,FALSE),"à venir")</f>
        <v>0</v>
      </c>
      <c r="Q95" s="21"/>
      <c r="R95" s="6"/>
      <c r="S95" s="6"/>
      <c r="T95" s="7"/>
      <c r="U95" s="7"/>
      <c r="V95" s="7"/>
      <c r="W95" s="7"/>
    </row>
    <row r="96" spans="1:23" ht="12.75" customHeight="1">
      <c r="A96" s="40"/>
      <c r="B96" s="40"/>
      <c r="C96" s="40"/>
      <c r="D96" s="42"/>
      <c r="E96" s="45"/>
      <c r="F96" s="45"/>
      <c r="G96" s="55"/>
      <c r="H96" s="55"/>
      <c r="I96" s="51"/>
      <c r="J96" s="51"/>
      <c r="K96" s="51"/>
      <c r="L96" s="51"/>
      <c r="M96" s="53">
        <f t="shared" si="0"/>
        <v>0</v>
      </c>
      <c r="N96" s="356" t="str">
        <f t="shared" si="1"/>
        <v>facture réglée</v>
      </c>
      <c r="O96" s="351"/>
      <c r="P96" s="53">
        <f>IFERROR(VLOOKUP(E96,'Encaissements factures N'!A$6:AA$100,27,FALSE),"à venir")</f>
        <v>0</v>
      </c>
      <c r="Q96" s="21"/>
      <c r="R96" s="6"/>
      <c r="S96" s="6"/>
      <c r="T96" s="7"/>
      <c r="U96" s="7"/>
      <c r="V96" s="7"/>
      <c r="W96" s="7"/>
    </row>
    <row r="97" spans="1:23" ht="12.75" customHeight="1">
      <c r="A97" s="40"/>
      <c r="B97" s="40"/>
      <c r="C97" s="40"/>
      <c r="D97" s="42"/>
      <c r="E97" s="45"/>
      <c r="F97" s="45"/>
      <c r="G97" s="55"/>
      <c r="H97" s="55"/>
      <c r="I97" s="51"/>
      <c r="J97" s="51"/>
      <c r="K97" s="51"/>
      <c r="L97" s="51"/>
      <c r="M97" s="53">
        <f t="shared" si="0"/>
        <v>0</v>
      </c>
      <c r="N97" s="356" t="str">
        <f t="shared" si="1"/>
        <v>facture réglée</v>
      </c>
      <c r="O97" s="351"/>
      <c r="P97" s="53">
        <f>IFERROR(VLOOKUP(E97,'Encaissements factures N'!A$6:AA$100,27,FALSE),"à venir")</f>
        <v>0</v>
      </c>
      <c r="Q97" s="21"/>
      <c r="R97" s="6"/>
      <c r="S97" s="6"/>
      <c r="T97" s="7"/>
      <c r="U97" s="7"/>
      <c r="V97" s="7"/>
      <c r="W97" s="7"/>
    </row>
    <row r="98" spans="1:23" ht="12.75" customHeight="1">
      <c r="A98" s="40"/>
      <c r="B98" s="40"/>
      <c r="C98" s="40"/>
      <c r="D98" s="42"/>
      <c r="E98" s="45"/>
      <c r="F98" s="45"/>
      <c r="G98" s="55"/>
      <c r="H98" s="55"/>
      <c r="I98" s="51"/>
      <c r="J98" s="51"/>
      <c r="K98" s="51"/>
      <c r="L98" s="51"/>
      <c r="M98" s="53">
        <f t="shared" si="0"/>
        <v>0</v>
      </c>
      <c r="N98" s="356" t="str">
        <f t="shared" si="1"/>
        <v>facture réglée</v>
      </c>
      <c r="O98" s="351"/>
      <c r="P98" s="53">
        <f>IFERROR(VLOOKUP(E98,'Encaissements factures N'!A$6:AA$100,27,FALSE),"à venir")</f>
        <v>0</v>
      </c>
      <c r="Q98" s="21"/>
      <c r="R98" s="6"/>
      <c r="S98" s="6"/>
      <c r="T98" s="7"/>
      <c r="U98" s="7"/>
      <c r="V98" s="7"/>
      <c r="W98" s="7"/>
    </row>
    <row r="99" spans="1:23" ht="12.75" customHeight="1">
      <c r="A99" s="40"/>
      <c r="B99" s="40"/>
      <c r="C99" s="40"/>
      <c r="D99" s="42"/>
      <c r="E99" s="45"/>
      <c r="F99" s="45"/>
      <c r="G99" s="55"/>
      <c r="H99" s="55"/>
      <c r="I99" s="51"/>
      <c r="J99" s="51"/>
      <c r="K99" s="51"/>
      <c r="L99" s="51"/>
      <c r="M99" s="53">
        <f t="shared" si="0"/>
        <v>0</v>
      </c>
      <c r="N99" s="356" t="str">
        <f t="shared" si="1"/>
        <v>facture réglée</v>
      </c>
      <c r="O99" s="351"/>
      <c r="P99" s="53">
        <f>IFERROR(VLOOKUP(E99,'Encaissements factures N'!A$6:AA$100,27,FALSE),"à venir")</f>
        <v>0</v>
      </c>
      <c r="Q99" s="21"/>
      <c r="R99" s="6"/>
      <c r="S99" s="6"/>
      <c r="T99" s="7"/>
      <c r="U99" s="7"/>
      <c r="V99" s="7"/>
      <c r="W99" s="7"/>
    </row>
    <row r="100" spans="1:23" ht="12.75" customHeight="1">
      <c r="A100" s="40"/>
      <c r="B100" s="40"/>
      <c r="C100" s="40"/>
      <c r="D100" s="42"/>
      <c r="E100" s="45"/>
      <c r="F100" s="45"/>
      <c r="G100" s="55"/>
      <c r="H100" s="55"/>
      <c r="I100" s="51"/>
      <c r="J100" s="51"/>
      <c r="K100" s="51"/>
      <c r="L100" s="51"/>
      <c r="M100" s="53">
        <f t="shared" si="0"/>
        <v>0</v>
      </c>
      <c r="N100" s="356" t="str">
        <f t="shared" si="1"/>
        <v>facture réglée</v>
      </c>
      <c r="O100" s="351"/>
      <c r="P100" s="53">
        <f>IFERROR(VLOOKUP(E100,'Encaissements factures N'!A$6:AA$100,27,FALSE),"à venir")</f>
        <v>0</v>
      </c>
      <c r="Q100" s="21"/>
      <c r="R100" s="6"/>
      <c r="S100" s="6"/>
      <c r="T100" s="7"/>
      <c r="U100" s="7"/>
      <c r="V100" s="7"/>
      <c r="W100" s="7"/>
    </row>
    <row r="101" spans="1:23" ht="12.75" customHeight="1">
      <c r="A101" s="369" t="s">
        <v>60</v>
      </c>
      <c r="B101" s="351"/>
      <c r="C101" s="351"/>
      <c r="D101" s="76">
        <f>SUM(D6:D26)</f>
        <v>0</v>
      </c>
      <c r="E101" s="368" t="s">
        <v>60</v>
      </c>
      <c r="F101" s="351"/>
      <c r="G101" s="351"/>
      <c r="H101" s="77"/>
      <c r="I101" s="78">
        <f>SUM(I6:I100)</f>
        <v>0</v>
      </c>
      <c r="J101" s="78">
        <f>SUM(J6:J100)</f>
        <v>0</v>
      </c>
      <c r="K101" s="78">
        <f>SUM(K6:K100)</f>
        <v>0</v>
      </c>
      <c r="L101" s="78">
        <f>SUM(L6:L100)</f>
        <v>0</v>
      </c>
      <c r="M101" s="78">
        <f>SUM(M6:M100)</f>
        <v>0</v>
      </c>
      <c r="N101" s="79" t="s">
        <v>60</v>
      </c>
      <c r="O101" s="79">
        <f>SUM(N6:O100)</f>
        <v>0</v>
      </c>
      <c r="P101" s="80">
        <f>SUM(P6:P100)</f>
        <v>0</v>
      </c>
      <c r="Q101" s="21"/>
      <c r="R101" s="22"/>
      <c r="S101" s="6"/>
      <c r="T101" s="7"/>
      <c r="U101" s="7"/>
      <c r="V101" s="7"/>
      <c r="W101" s="7"/>
    </row>
    <row r="102" spans="1:23" ht="12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15"/>
      <c r="R102" s="15"/>
      <c r="S102" s="15"/>
      <c r="T102" s="7"/>
      <c r="U102" s="7"/>
      <c r="V102" s="7"/>
      <c r="W102" s="7"/>
    </row>
    <row r="103" spans="1:23" ht="12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</sheetData>
  <mergeCells count="107">
    <mergeCell ref="N98:O98"/>
    <mergeCell ref="N97:O97"/>
    <mergeCell ref="N99:O99"/>
    <mergeCell ref="N100:O100"/>
    <mergeCell ref="E101:G101"/>
    <mergeCell ref="A101:C101"/>
    <mergeCell ref="N94:O94"/>
    <mergeCell ref="N95:O95"/>
    <mergeCell ref="N90:O90"/>
    <mergeCell ref="N91:O91"/>
    <mergeCell ref="N83:O83"/>
    <mergeCell ref="N84:O84"/>
    <mergeCell ref="N96:O96"/>
    <mergeCell ref="N93:O93"/>
    <mergeCell ref="N92:O92"/>
    <mergeCell ref="N81:O81"/>
    <mergeCell ref="N82:O82"/>
    <mergeCell ref="N86:O86"/>
    <mergeCell ref="N89:O89"/>
    <mergeCell ref="N88:O88"/>
    <mergeCell ref="N87:O87"/>
    <mergeCell ref="N85:O85"/>
    <mergeCell ref="N76:O76"/>
    <mergeCell ref="N75:O75"/>
    <mergeCell ref="N74:O74"/>
    <mergeCell ref="N79:O79"/>
    <mergeCell ref="N78:O78"/>
    <mergeCell ref="N80:O80"/>
    <mergeCell ref="N77:O77"/>
    <mergeCell ref="N38:O38"/>
    <mergeCell ref="N36:O36"/>
    <mergeCell ref="N73:O73"/>
    <mergeCell ref="N72:O72"/>
    <mergeCell ref="N71:O71"/>
    <mergeCell ref="N69:O69"/>
    <mergeCell ref="N70:O70"/>
    <mergeCell ref="N57:O57"/>
    <mergeCell ref="N55:O55"/>
    <mergeCell ref="N42:O42"/>
    <mergeCell ref="N53:O53"/>
    <mergeCell ref="N43:O43"/>
    <mergeCell ref="N39:O39"/>
    <mergeCell ref="N46:O46"/>
    <mergeCell ref="N52:O52"/>
    <mergeCell ref="N49:O49"/>
    <mergeCell ref="N54:O54"/>
    <mergeCell ref="N34:O34"/>
    <mergeCell ref="N37:O37"/>
    <mergeCell ref="N35:O35"/>
    <mergeCell ref="J4:L4"/>
    <mergeCell ref="G4:H4"/>
    <mergeCell ref="A3:D3"/>
    <mergeCell ref="A2:E2"/>
    <mergeCell ref="A1:Q1"/>
    <mergeCell ref="N19:O19"/>
    <mergeCell ref="N20:O20"/>
    <mergeCell ref="N9:O9"/>
    <mergeCell ref="N10:O10"/>
    <mergeCell ref="N11:O11"/>
    <mergeCell ref="N31:O31"/>
    <mergeCell ref="N17:O17"/>
    <mergeCell ref="N15:O15"/>
    <mergeCell ref="N18:O18"/>
    <mergeCell ref="N21:O21"/>
    <mergeCell ref="N22:O22"/>
    <mergeCell ref="N23:O23"/>
    <mergeCell ref="N26:O26"/>
    <mergeCell ref="N25:O25"/>
    <mergeCell ref="N24:O24"/>
    <mergeCell ref="E3:M3"/>
    <mergeCell ref="M4:M5"/>
    <mergeCell ref="I4:I5"/>
    <mergeCell ref="N3:O5"/>
    <mergeCell ref="P3:P5"/>
    <mergeCell ref="N6:O6"/>
    <mergeCell ref="N12:O12"/>
    <mergeCell ref="N13:O13"/>
    <mergeCell ref="N30:O30"/>
    <mergeCell ref="N27:O27"/>
    <mergeCell ref="N28:O28"/>
    <mergeCell ref="N29:O29"/>
    <mergeCell ref="N8:O8"/>
    <mergeCell ref="N7:O7"/>
    <mergeCell ref="N32:O32"/>
    <mergeCell ref="N33:O33"/>
    <mergeCell ref="N16:O16"/>
    <mergeCell ref="N14:O14"/>
    <mergeCell ref="N50:O50"/>
    <mergeCell ref="N51:O51"/>
    <mergeCell ref="N63:O63"/>
    <mergeCell ref="N64:O64"/>
    <mergeCell ref="N68:O68"/>
    <mergeCell ref="N67:O67"/>
    <mergeCell ref="N62:O62"/>
    <mergeCell ref="N59:O59"/>
    <mergeCell ref="N61:O61"/>
    <mergeCell ref="N60:O60"/>
    <mergeCell ref="N47:O47"/>
    <mergeCell ref="N48:O48"/>
    <mergeCell ref="N40:O40"/>
    <mergeCell ref="N41:O41"/>
    <mergeCell ref="N65:O65"/>
    <mergeCell ref="N66:O66"/>
    <mergeCell ref="N45:O45"/>
    <mergeCell ref="N44:O44"/>
    <mergeCell ref="N56:O56"/>
    <mergeCell ref="N58:O5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22"/>
  <sheetViews>
    <sheetView tabSelected="1" workbookViewId="0">
      <pane xSplit="1" topLeftCell="B1" activePane="topRight" state="frozen"/>
      <selection pane="topRight" activeCell="C23" sqref="C23"/>
    </sheetView>
  </sheetViews>
  <sheetFormatPr baseColWidth="10" defaultColWidth="17.33203125" defaultRowHeight="15" customHeight="1"/>
  <cols>
    <col min="1" max="1" width="41.33203125" customWidth="1"/>
    <col min="2" max="2" width="14" customWidth="1"/>
    <col min="3" max="3" width="11.33203125" customWidth="1"/>
    <col min="4" max="4" width="13.6640625" customWidth="1"/>
    <col min="5" max="5" width="15.6640625" customWidth="1"/>
    <col min="6" max="6" width="14.109375" customWidth="1"/>
    <col min="7" max="7" width="15" customWidth="1"/>
    <col min="8" max="8" width="16" customWidth="1"/>
    <col min="9" max="9" width="13.5546875" customWidth="1"/>
    <col min="10" max="10" width="14" customWidth="1"/>
    <col min="11" max="11" width="16.5546875" customWidth="1"/>
    <col min="12" max="12" width="13.88671875" customWidth="1"/>
    <col min="13" max="13" width="14.44140625" customWidth="1"/>
    <col min="14" max="14" width="17.88671875" customWidth="1"/>
    <col min="15" max="15" width="13.44140625" customWidth="1"/>
    <col min="16" max="16" width="14.44140625" customWidth="1"/>
    <col min="17" max="17" width="15.109375" customWidth="1"/>
    <col min="18" max="18" width="14" customWidth="1"/>
    <col min="19" max="19" width="14.44140625" customWidth="1"/>
    <col min="20" max="20" width="15.33203125" customWidth="1"/>
    <col min="21" max="21" width="14" customWidth="1"/>
    <col min="22" max="23" width="14.6640625" customWidth="1"/>
    <col min="24" max="24" width="13.6640625" customWidth="1"/>
    <col min="25" max="25" width="14.6640625" customWidth="1"/>
    <col min="26" max="26" width="15.88671875" customWidth="1"/>
    <col min="27" max="27" width="13.88671875" customWidth="1"/>
    <col min="28" max="28" width="14.33203125" customWidth="1"/>
    <col min="29" max="29" width="14.88671875" customWidth="1"/>
    <col min="30" max="30" width="14.44140625" customWidth="1"/>
    <col min="31" max="31" width="15.5546875" customWidth="1"/>
    <col min="32" max="32" width="15.44140625" customWidth="1"/>
    <col min="33" max="33" width="15.33203125" customWidth="1"/>
    <col min="34" max="34" width="14.5546875" customWidth="1"/>
    <col min="35" max="35" width="15.109375" customWidth="1"/>
    <col min="36" max="36" width="14" customWidth="1"/>
    <col min="37" max="37" width="14.33203125" customWidth="1"/>
    <col min="38" max="38" width="15" customWidth="1"/>
    <col min="39" max="39" width="15.33203125" customWidth="1"/>
    <col min="40" max="50" width="10.6640625" customWidth="1"/>
  </cols>
  <sheetData>
    <row r="1" spans="1:50" ht="12.75" customHeight="1">
      <c r="A1" s="372" t="s">
        <v>0</v>
      </c>
      <c r="B1" s="367"/>
      <c r="C1" s="367"/>
      <c r="D1" s="373" t="s">
        <v>4</v>
      </c>
      <c r="E1" s="351"/>
      <c r="F1" s="374"/>
      <c r="G1" s="373" t="s">
        <v>17</v>
      </c>
      <c r="H1" s="351"/>
      <c r="I1" s="374"/>
      <c r="J1" s="373" t="s">
        <v>18</v>
      </c>
      <c r="K1" s="351"/>
      <c r="L1" s="374"/>
      <c r="M1" s="373" t="s">
        <v>19</v>
      </c>
      <c r="N1" s="351"/>
      <c r="O1" s="374"/>
      <c r="P1" s="373" t="s">
        <v>20</v>
      </c>
      <c r="Q1" s="351"/>
      <c r="R1" s="374"/>
      <c r="S1" s="373" t="s">
        <v>21</v>
      </c>
      <c r="T1" s="351"/>
      <c r="U1" s="374"/>
      <c r="V1" s="373" t="s">
        <v>22</v>
      </c>
      <c r="W1" s="351"/>
      <c r="X1" s="374"/>
      <c r="Y1" s="373" t="s">
        <v>23</v>
      </c>
      <c r="Z1" s="351"/>
      <c r="AA1" s="374"/>
      <c r="AB1" s="373" t="s">
        <v>24</v>
      </c>
      <c r="AC1" s="351"/>
      <c r="AD1" s="374"/>
      <c r="AE1" s="373" t="s">
        <v>25</v>
      </c>
      <c r="AF1" s="351"/>
      <c r="AG1" s="374"/>
      <c r="AH1" s="373" t="s">
        <v>26</v>
      </c>
      <c r="AI1" s="351"/>
      <c r="AJ1" s="374"/>
      <c r="AK1" s="373" t="s">
        <v>28</v>
      </c>
      <c r="AL1" s="351"/>
      <c r="AM1" s="374"/>
    </row>
    <row r="2" spans="1:50" ht="38.25" customHeight="1">
      <c r="A2" s="17"/>
      <c r="B2" s="18" t="s">
        <v>29</v>
      </c>
      <c r="C2" s="19" t="s">
        <v>31</v>
      </c>
      <c r="D2" s="25" t="s">
        <v>33</v>
      </c>
      <c r="E2" s="25" t="s">
        <v>39</v>
      </c>
      <c r="F2" s="25" t="s">
        <v>40</v>
      </c>
      <c r="G2" s="25" t="s">
        <v>33</v>
      </c>
      <c r="H2" s="25" t="s">
        <v>39</v>
      </c>
      <c r="I2" s="25" t="s">
        <v>40</v>
      </c>
      <c r="J2" s="25" t="s">
        <v>33</v>
      </c>
      <c r="K2" s="25" t="s">
        <v>39</v>
      </c>
      <c r="L2" s="25" t="s">
        <v>40</v>
      </c>
      <c r="M2" s="25" t="s">
        <v>33</v>
      </c>
      <c r="N2" s="25" t="s">
        <v>39</v>
      </c>
      <c r="O2" s="25" t="s">
        <v>40</v>
      </c>
      <c r="P2" s="25" t="s">
        <v>33</v>
      </c>
      <c r="Q2" s="25" t="s">
        <v>39</v>
      </c>
      <c r="R2" s="25" t="s">
        <v>40</v>
      </c>
      <c r="S2" s="25" t="s">
        <v>33</v>
      </c>
      <c r="T2" s="25" t="s">
        <v>39</v>
      </c>
      <c r="U2" s="25" t="s">
        <v>40</v>
      </c>
      <c r="V2" s="25" t="s">
        <v>33</v>
      </c>
      <c r="W2" s="25" t="s">
        <v>39</v>
      </c>
      <c r="X2" s="25" t="s">
        <v>40</v>
      </c>
      <c r="Y2" s="25" t="s">
        <v>33</v>
      </c>
      <c r="Z2" s="25" t="s">
        <v>39</v>
      </c>
      <c r="AA2" s="25" t="s">
        <v>40</v>
      </c>
      <c r="AB2" s="25" t="s">
        <v>33</v>
      </c>
      <c r="AC2" s="25" t="s">
        <v>39</v>
      </c>
      <c r="AD2" s="25" t="s">
        <v>40</v>
      </c>
      <c r="AE2" s="25" t="s">
        <v>33</v>
      </c>
      <c r="AF2" s="25" t="s">
        <v>39</v>
      </c>
      <c r="AG2" s="25" t="s">
        <v>40</v>
      </c>
      <c r="AH2" s="25" t="s">
        <v>33</v>
      </c>
      <c r="AI2" s="25" t="s">
        <v>39</v>
      </c>
      <c r="AJ2" s="25" t="s">
        <v>40</v>
      </c>
      <c r="AK2" s="25" t="s">
        <v>33</v>
      </c>
      <c r="AL2" s="25" t="s">
        <v>39</v>
      </c>
      <c r="AM2" s="25" t="s">
        <v>40</v>
      </c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2" customHeight="1">
      <c r="A3" s="370" t="s">
        <v>43</v>
      </c>
      <c r="B3" s="371"/>
      <c r="C3" s="28"/>
      <c r="D3" s="34"/>
      <c r="E3" s="34"/>
      <c r="F3" s="34"/>
      <c r="G3" s="34">
        <f t="shared" ref="G3:AM3" si="0">D20</f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 t="shared" si="0"/>
        <v>0</v>
      </c>
      <c r="P3" s="34">
        <f t="shared" si="0"/>
        <v>0</v>
      </c>
      <c r="Q3" s="34">
        <f t="shared" si="0"/>
        <v>0</v>
      </c>
      <c r="R3" s="34">
        <f t="shared" si="0"/>
        <v>0</v>
      </c>
      <c r="S3" s="34">
        <f t="shared" si="0"/>
        <v>0</v>
      </c>
      <c r="T3" s="34">
        <f t="shared" si="0"/>
        <v>0</v>
      </c>
      <c r="U3" s="34">
        <f t="shared" si="0"/>
        <v>0</v>
      </c>
      <c r="V3" s="34">
        <f t="shared" si="0"/>
        <v>0</v>
      </c>
      <c r="W3" s="34">
        <f t="shared" si="0"/>
        <v>0</v>
      </c>
      <c r="X3" s="34">
        <f t="shared" si="0"/>
        <v>0</v>
      </c>
      <c r="Y3" s="34">
        <f t="shared" si="0"/>
        <v>0</v>
      </c>
      <c r="Z3" s="34">
        <f t="shared" si="0"/>
        <v>0</v>
      </c>
      <c r="AA3" s="34">
        <f t="shared" si="0"/>
        <v>0</v>
      </c>
      <c r="AB3" s="34">
        <f t="shared" si="0"/>
        <v>0</v>
      </c>
      <c r="AC3" s="34">
        <f t="shared" si="0"/>
        <v>0</v>
      </c>
      <c r="AD3" s="34">
        <f t="shared" si="0"/>
        <v>0</v>
      </c>
      <c r="AE3" s="34">
        <f t="shared" si="0"/>
        <v>0</v>
      </c>
      <c r="AF3" s="34">
        <f t="shared" si="0"/>
        <v>0</v>
      </c>
      <c r="AG3" s="34">
        <f t="shared" si="0"/>
        <v>0</v>
      </c>
      <c r="AH3" s="34">
        <f t="shared" si="0"/>
        <v>0</v>
      </c>
      <c r="AI3" s="34">
        <f t="shared" si="0"/>
        <v>0</v>
      </c>
      <c r="AJ3" s="34">
        <f t="shared" si="0"/>
        <v>0</v>
      </c>
      <c r="AK3" s="34">
        <f t="shared" si="0"/>
        <v>0</v>
      </c>
      <c r="AL3" s="34">
        <f t="shared" si="0"/>
        <v>0</v>
      </c>
      <c r="AM3" s="34">
        <f t="shared" si="0"/>
        <v>0</v>
      </c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0" ht="12" customHeight="1">
      <c r="A4" s="358"/>
      <c r="B4" s="358"/>
      <c r="C4" s="39"/>
      <c r="D4" s="34"/>
      <c r="E4" s="34"/>
      <c r="F4" s="34"/>
      <c r="G4" s="34">
        <f t="shared" ref="G4:AM4" si="1">D22</f>
        <v>0</v>
      </c>
      <c r="H4" s="34">
        <f t="shared" si="1"/>
        <v>0</v>
      </c>
      <c r="I4" s="34">
        <f t="shared" si="1"/>
        <v>0</v>
      </c>
      <c r="J4" s="34">
        <f t="shared" si="1"/>
        <v>0</v>
      </c>
      <c r="K4" s="34">
        <f t="shared" si="1"/>
        <v>0</v>
      </c>
      <c r="L4" s="34">
        <f t="shared" si="1"/>
        <v>0</v>
      </c>
      <c r="M4" s="34">
        <f t="shared" si="1"/>
        <v>0</v>
      </c>
      <c r="N4" s="34">
        <f t="shared" si="1"/>
        <v>0</v>
      </c>
      <c r="O4" s="34">
        <f t="shared" si="1"/>
        <v>0</v>
      </c>
      <c r="P4" s="34">
        <f t="shared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si="1"/>
        <v>0</v>
      </c>
      <c r="Y4" s="34">
        <f t="shared" si="1"/>
        <v>0</v>
      </c>
      <c r="Z4" s="34">
        <f t="shared" si="1"/>
        <v>0</v>
      </c>
      <c r="AA4" s="34">
        <f t="shared" si="1"/>
        <v>0</v>
      </c>
      <c r="AB4" s="34">
        <f t="shared" si="1"/>
        <v>0</v>
      </c>
      <c r="AC4" s="34">
        <f t="shared" si="1"/>
        <v>0</v>
      </c>
      <c r="AD4" s="34">
        <f t="shared" si="1"/>
        <v>0</v>
      </c>
      <c r="AE4" s="34">
        <f t="shared" si="1"/>
        <v>0</v>
      </c>
      <c r="AF4" s="34">
        <f t="shared" si="1"/>
        <v>0</v>
      </c>
      <c r="AG4" s="34">
        <f t="shared" si="1"/>
        <v>0</v>
      </c>
      <c r="AH4" s="34">
        <f t="shared" si="1"/>
        <v>0</v>
      </c>
      <c r="AI4" s="34">
        <f t="shared" si="1"/>
        <v>0</v>
      </c>
      <c r="AJ4" s="34">
        <f t="shared" si="1"/>
        <v>0</v>
      </c>
      <c r="AK4" s="34">
        <f t="shared" si="1"/>
        <v>0</v>
      </c>
      <c r="AL4" s="34">
        <f t="shared" si="1"/>
        <v>0</v>
      </c>
      <c r="AM4" s="34">
        <f t="shared" si="1"/>
        <v>0</v>
      </c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spans="1:50" ht="12.75" customHeight="1">
      <c r="A5" s="44" t="s">
        <v>46</v>
      </c>
      <c r="B5" s="46"/>
      <c r="C5" s="48">
        <f>SUM(D5:AM5)</f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</row>
    <row r="6" spans="1:50" ht="12.75" customHeight="1">
      <c r="A6" s="54" t="s">
        <v>47</v>
      </c>
      <c r="B6" s="46"/>
      <c r="C6" s="48">
        <f>F6+I6+L6+O6+R6+U6+X6+AA6+AD6+AG6+AJ6+AM6</f>
        <v>0</v>
      </c>
      <c r="D6" s="48">
        <f>D5</f>
        <v>0</v>
      </c>
      <c r="E6" s="48">
        <f>D5+E5</f>
        <v>0</v>
      </c>
      <c r="F6" s="48">
        <f>D5+E5+F5</f>
        <v>0</v>
      </c>
      <c r="G6" s="48">
        <f>G5</f>
        <v>0</v>
      </c>
      <c r="H6" s="48">
        <f>G5+H5</f>
        <v>0</v>
      </c>
      <c r="I6" s="48">
        <f>G5+H5+I5</f>
        <v>0</v>
      </c>
      <c r="J6" s="48">
        <f>J5</f>
        <v>0</v>
      </c>
      <c r="K6" s="48">
        <f>J5+K5</f>
        <v>0</v>
      </c>
      <c r="L6" s="48">
        <f>J5+K5+L5</f>
        <v>0</v>
      </c>
      <c r="M6" s="48">
        <f>M5</f>
        <v>0</v>
      </c>
      <c r="N6" s="48">
        <f>M5+N5</f>
        <v>0</v>
      </c>
      <c r="O6" s="48">
        <f>M5+N5+O5</f>
        <v>0</v>
      </c>
      <c r="P6" s="48">
        <f>P5</f>
        <v>0</v>
      </c>
      <c r="Q6" s="48">
        <f>P5+Q5</f>
        <v>0</v>
      </c>
      <c r="R6" s="48">
        <f>P5+Q5+R5</f>
        <v>0</v>
      </c>
      <c r="S6" s="48">
        <f>S5</f>
        <v>0</v>
      </c>
      <c r="T6" s="48">
        <f>S5+T5</f>
        <v>0</v>
      </c>
      <c r="U6" s="48">
        <f>S5+T5+U5</f>
        <v>0</v>
      </c>
      <c r="V6" s="48">
        <f>V5</f>
        <v>0</v>
      </c>
      <c r="W6" s="48">
        <f>V5+W5</f>
        <v>0</v>
      </c>
      <c r="X6" s="48">
        <f>V5+W5+X5</f>
        <v>0</v>
      </c>
      <c r="Y6" s="48">
        <f>Y5</f>
        <v>0</v>
      </c>
      <c r="Z6" s="48">
        <f>Y5+Z5</f>
        <v>0</v>
      </c>
      <c r="AA6" s="48">
        <f>Y5+Z5+AA5</f>
        <v>0</v>
      </c>
      <c r="AB6" s="48">
        <f>AB5</f>
        <v>0</v>
      </c>
      <c r="AC6" s="48">
        <f>AB5+AC5</f>
        <v>0</v>
      </c>
      <c r="AD6" s="48">
        <f>AB5+AC5+AD5</f>
        <v>0</v>
      </c>
      <c r="AE6" s="48">
        <f>AE5</f>
        <v>0</v>
      </c>
      <c r="AF6" s="48">
        <f>AE5+AF5</f>
        <v>0</v>
      </c>
      <c r="AG6" s="48">
        <f>AE5+AF5+AG5</f>
        <v>0</v>
      </c>
      <c r="AH6" s="48">
        <f>AH5</f>
        <v>0</v>
      </c>
      <c r="AI6" s="48">
        <f>AH5+AI5</f>
        <v>0</v>
      </c>
      <c r="AJ6" s="48">
        <f>AH5+AI5+AJ5</f>
        <v>0</v>
      </c>
      <c r="AK6" s="48">
        <f>AK5</f>
        <v>0</v>
      </c>
      <c r="AL6" s="48">
        <f>AK5+AL5</f>
        <v>0</v>
      </c>
      <c r="AM6" s="48">
        <f>AK5+AL5+AM5</f>
        <v>0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</row>
    <row r="7" spans="1:50" ht="12.75" customHeight="1">
      <c r="A7" s="54" t="s">
        <v>48</v>
      </c>
      <c r="B7" s="56">
        <v>0.3</v>
      </c>
      <c r="C7" s="48">
        <f>C5*B7</f>
        <v>0</v>
      </c>
      <c r="D7" s="48">
        <f t="shared" ref="D7:AM7" si="2">D6*$B7</f>
        <v>0</v>
      </c>
      <c r="E7" s="48">
        <f t="shared" si="2"/>
        <v>0</v>
      </c>
      <c r="F7" s="48">
        <f t="shared" si="2"/>
        <v>0</v>
      </c>
      <c r="G7" s="48">
        <f t="shared" si="2"/>
        <v>0</v>
      </c>
      <c r="H7" s="48">
        <f t="shared" si="2"/>
        <v>0</v>
      </c>
      <c r="I7" s="48">
        <f t="shared" si="2"/>
        <v>0</v>
      </c>
      <c r="J7" s="48">
        <f t="shared" si="2"/>
        <v>0</v>
      </c>
      <c r="K7" s="48">
        <f t="shared" si="2"/>
        <v>0</v>
      </c>
      <c r="L7" s="48">
        <f t="shared" si="2"/>
        <v>0</v>
      </c>
      <c r="M7" s="48">
        <f t="shared" si="2"/>
        <v>0</v>
      </c>
      <c r="N7" s="48">
        <f t="shared" si="2"/>
        <v>0</v>
      </c>
      <c r="O7" s="48">
        <f t="shared" si="2"/>
        <v>0</v>
      </c>
      <c r="P7" s="48">
        <f t="shared" si="2"/>
        <v>0</v>
      </c>
      <c r="Q7" s="48">
        <f t="shared" si="2"/>
        <v>0</v>
      </c>
      <c r="R7" s="48">
        <f t="shared" si="2"/>
        <v>0</v>
      </c>
      <c r="S7" s="48">
        <f t="shared" si="2"/>
        <v>0</v>
      </c>
      <c r="T7" s="48">
        <f t="shared" si="2"/>
        <v>0</v>
      </c>
      <c r="U7" s="48">
        <f t="shared" si="2"/>
        <v>0</v>
      </c>
      <c r="V7" s="48">
        <f t="shared" si="2"/>
        <v>0</v>
      </c>
      <c r="W7" s="48">
        <f t="shared" si="2"/>
        <v>0</v>
      </c>
      <c r="X7" s="48">
        <f t="shared" si="2"/>
        <v>0</v>
      </c>
      <c r="Y7" s="48">
        <f t="shared" si="2"/>
        <v>0</v>
      </c>
      <c r="Z7" s="48">
        <f t="shared" si="2"/>
        <v>0</v>
      </c>
      <c r="AA7" s="48">
        <f t="shared" si="2"/>
        <v>0</v>
      </c>
      <c r="AB7" s="48">
        <f t="shared" si="2"/>
        <v>0</v>
      </c>
      <c r="AC7" s="48">
        <f t="shared" si="2"/>
        <v>0</v>
      </c>
      <c r="AD7" s="48">
        <f t="shared" si="2"/>
        <v>0</v>
      </c>
      <c r="AE7" s="48">
        <f t="shared" si="2"/>
        <v>0</v>
      </c>
      <c r="AF7" s="48">
        <f t="shared" si="2"/>
        <v>0</v>
      </c>
      <c r="AG7" s="48">
        <f t="shared" si="2"/>
        <v>0</v>
      </c>
      <c r="AH7" s="48">
        <f t="shared" si="2"/>
        <v>0</v>
      </c>
      <c r="AI7" s="48">
        <f t="shared" si="2"/>
        <v>0</v>
      </c>
      <c r="AJ7" s="48">
        <f t="shared" si="2"/>
        <v>0</v>
      </c>
      <c r="AK7" s="48">
        <f t="shared" si="2"/>
        <v>0</v>
      </c>
      <c r="AL7" s="48">
        <f t="shared" si="2"/>
        <v>0</v>
      </c>
      <c r="AM7" s="48">
        <f t="shared" si="2"/>
        <v>0</v>
      </c>
      <c r="AN7" s="57">
        <f>AM7+AJ7+AG7+AD7+AA7+X7+U7+R7+O7+L7+I7+F7</f>
        <v>0</v>
      </c>
      <c r="AO7" s="52"/>
      <c r="AP7" s="52"/>
      <c r="AQ7" s="52"/>
      <c r="AR7" s="52"/>
      <c r="AS7" s="52"/>
      <c r="AT7" s="52"/>
      <c r="AU7" s="52"/>
      <c r="AV7" s="52"/>
      <c r="AW7" s="52"/>
      <c r="AX7" s="52"/>
    </row>
    <row r="8" spans="1:50" ht="12.75" customHeight="1">
      <c r="A8" s="54" t="s">
        <v>49</v>
      </c>
      <c r="B8" s="46"/>
      <c r="C8" s="48">
        <f>C5*10/100</f>
        <v>0</v>
      </c>
      <c r="D8" s="48">
        <f t="shared" ref="D8:AM8" si="3">(D6-D7)*12/100</f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si="3"/>
        <v>0</v>
      </c>
      <c r="Q8" s="48">
        <f t="shared" si="3"/>
        <v>0</v>
      </c>
      <c r="R8" s="48">
        <f t="shared" si="3"/>
        <v>0</v>
      </c>
      <c r="S8" s="48">
        <f t="shared" si="3"/>
        <v>0</v>
      </c>
      <c r="T8" s="48">
        <f t="shared" si="3"/>
        <v>0</v>
      </c>
      <c r="U8" s="48">
        <f t="shared" si="3"/>
        <v>0</v>
      </c>
      <c r="V8" s="48">
        <f t="shared" si="3"/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  <c r="Z8" s="48">
        <f t="shared" si="3"/>
        <v>0</v>
      </c>
      <c r="AA8" s="48">
        <f t="shared" si="3"/>
        <v>0</v>
      </c>
      <c r="AB8" s="48">
        <f t="shared" si="3"/>
        <v>0</v>
      </c>
      <c r="AC8" s="48">
        <f t="shared" si="3"/>
        <v>0</v>
      </c>
      <c r="AD8" s="48">
        <f t="shared" si="3"/>
        <v>0</v>
      </c>
      <c r="AE8" s="48">
        <f t="shared" si="3"/>
        <v>0</v>
      </c>
      <c r="AF8" s="48">
        <f t="shared" si="3"/>
        <v>0</v>
      </c>
      <c r="AG8" s="48">
        <f t="shared" si="3"/>
        <v>0</v>
      </c>
      <c r="AH8" s="48">
        <f t="shared" si="3"/>
        <v>0</v>
      </c>
      <c r="AI8" s="48">
        <f t="shared" si="3"/>
        <v>0</v>
      </c>
      <c r="AJ8" s="48">
        <f t="shared" si="3"/>
        <v>0</v>
      </c>
      <c r="AK8" s="48">
        <f t="shared" si="3"/>
        <v>0</v>
      </c>
      <c r="AL8" s="48">
        <f t="shared" si="3"/>
        <v>0</v>
      </c>
      <c r="AM8" s="48">
        <f t="shared" si="3"/>
        <v>0</v>
      </c>
      <c r="AN8" s="57">
        <f>SUM(D8:AM8)</f>
        <v>0</v>
      </c>
      <c r="AO8" s="52"/>
      <c r="AP8" s="52"/>
      <c r="AQ8" s="52"/>
      <c r="AR8" s="52"/>
      <c r="AS8" s="52"/>
      <c r="AT8" s="52"/>
      <c r="AU8" s="52"/>
      <c r="AV8" s="52"/>
      <c r="AW8" s="52"/>
      <c r="AX8" s="52"/>
    </row>
    <row r="9" spans="1:50" ht="12.75" customHeight="1">
      <c r="A9" s="54" t="s">
        <v>50</v>
      </c>
      <c r="B9" s="56"/>
      <c r="C9" s="48"/>
      <c r="D9" s="48">
        <f t="shared" ref="D9:AM9" si="4">D6*$B9</f>
        <v>0</v>
      </c>
      <c r="E9" s="48">
        <f t="shared" si="4"/>
        <v>0</v>
      </c>
      <c r="F9" s="48">
        <f t="shared" si="4"/>
        <v>0</v>
      </c>
      <c r="G9" s="48">
        <f t="shared" si="4"/>
        <v>0</v>
      </c>
      <c r="H9" s="48">
        <f t="shared" si="4"/>
        <v>0</v>
      </c>
      <c r="I9" s="48">
        <f t="shared" si="4"/>
        <v>0</v>
      </c>
      <c r="J9" s="48">
        <f t="shared" si="4"/>
        <v>0</v>
      </c>
      <c r="K9" s="48">
        <f t="shared" si="4"/>
        <v>0</v>
      </c>
      <c r="L9" s="48">
        <f t="shared" si="4"/>
        <v>0</v>
      </c>
      <c r="M9" s="48">
        <f t="shared" si="4"/>
        <v>0</v>
      </c>
      <c r="N9" s="48">
        <f t="shared" si="4"/>
        <v>0</v>
      </c>
      <c r="O9" s="48">
        <f t="shared" si="4"/>
        <v>0</v>
      </c>
      <c r="P9" s="48">
        <f t="shared" si="4"/>
        <v>0</v>
      </c>
      <c r="Q9" s="48">
        <f t="shared" si="4"/>
        <v>0</v>
      </c>
      <c r="R9" s="48">
        <f t="shared" si="4"/>
        <v>0</v>
      </c>
      <c r="S9" s="48">
        <f t="shared" si="4"/>
        <v>0</v>
      </c>
      <c r="T9" s="48">
        <f t="shared" si="4"/>
        <v>0</v>
      </c>
      <c r="U9" s="48">
        <f t="shared" si="4"/>
        <v>0</v>
      </c>
      <c r="V9" s="48">
        <f t="shared" si="4"/>
        <v>0</v>
      </c>
      <c r="W9" s="48">
        <f t="shared" si="4"/>
        <v>0</v>
      </c>
      <c r="X9" s="48">
        <f t="shared" si="4"/>
        <v>0</v>
      </c>
      <c r="Y9" s="48">
        <f t="shared" si="4"/>
        <v>0</v>
      </c>
      <c r="Z9" s="48">
        <f t="shared" si="4"/>
        <v>0</v>
      </c>
      <c r="AA9" s="48">
        <f t="shared" si="4"/>
        <v>0</v>
      </c>
      <c r="AB9" s="48">
        <f t="shared" si="4"/>
        <v>0</v>
      </c>
      <c r="AC9" s="48">
        <f t="shared" si="4"/>
        <v>0</v>
      </c>
      <c r="AD9" s="48">
        <f t="shared" si="4"/>
        <v>0</v>
      </c>
      <c r="AE9" s="48">
        <f t="shared" si="4"/>
        <v>0</v>
      </c>
      <c r="AF9" s="48">
        <f t="shared" si="4"/>
        <v>0</v>
      </c>
      <c r="AG9" s="48">
        <f t="shared" si="4"/>
        <v>0</v>
      </c>
      <c r="AH9" s="48">
        <f t="shared" si="4"/>
        <v>0</v>
      </c>
      <c r="AI9" s="48">
        <f t="shared" si="4"/>
        <v>0</v>
      </c>
      <c r="AJ9" s="48">
        <f t="shared" si="4"/>
        <v>0</v>
      </c>
      <c r="AK9" s="48">
        <f t="shared" si="4"/>
        <v>0</v>
      </c>
      <c r="AL9" s="48">
        <f t="shared" si="4"/>
        <v>0</v>
      </c>
      <c r="AM9" s="48">
        <f t="shared" si="4"/>
        <v>0</v>
      </c>
      <c r="AN9" s="57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spans="1:50" ht="24" customHeight="1">
      <c r="A10" s="58" t="s">
        <v>51</v>
      </c>
      <c r="B10" s="28" t="s">
        <v>52</v>
      </c>
      <c r="C10" s="48">
        <f>AM10</f>
        <v>0</v>
      </c>
      <c r="D10" s="48">
        <f>($B$3+D6)-(D8+D7+D9)</f>
        <v>0</v>
      </c>
      <c r="E10" s="48">
        <f>($B$3+E6)-(E8+E7+E9)</f>
        <v>0</v>
      </c>
      <c r="F10" s="48">
        <f>($B$3+F6)-(F8+F7+F9)</f>
        <v>0</v>
      </c>
      <c r="G10" s="48">
        <f t="shared" ref="G10:AM10" si="5">(G3+G6)-(G8+G7)</f>
        <v>0</v>
      </c>
      <c r="H10" s="48">
        <f t="shared" si="5"/>
        <v>0</v>
      </c>
      <c r="I10" s="48">
        <f t="shared" si="5"/>
        <v>0</v>
      </c>
      <c r="J10" s="48">
        <f t="shared" si="5"/>
        <v>0</v>
      </c>
      <c r="K10" s="48">
        <f t="shared" si="5"/>
        <v>0</v>
      </c>
      <c r="L10" s="48">
        <f t="shared" si="5"/>
        <v>0</v>
      </c>
      <c r="M10" s="48">
        <f t="shared" si="5"/>
        <v>0</v>
      </c>
      <c r="N10" s="48">
        <f t="shared" si="5"/>
        <v>0</v>
      </c>
      <c r="O10" s="48">
        <f t="shared" si="5"/>
        <v>0</v>
      </c>
      <c r="P10" s="48">
        <f t="shared" si="5"/>
        <v>0</v>
      </c>
      <c r="Q10" s="48">
        <f t="shared" si="5"/>
        <v>0</v>
      </c>
      <c r="R10" s="48">
        <f t="shared" si="5"/>
        <v>0</v>
      </c>
      <c r="S10" s="48">
        <f t="shared" si="5"/>
        <v>0</v>
      </c>
      <c r="T10" s="48">
        <f t="shared" si="5"/>
        <v>0</v>
      </c>
      <c r="U10" s="48">
        <f t="shared" si="5"/>
        <v>0</v>
      </c>
      <c r="V10" s="48">
        <f t="shared" si="5"/>
        <v>0</v>
      </c>
      <c r="W10" s="48">
        <f t="shared" si="5"/>
        <v>0</v>
      </c>
      <c r="X10" s="48">
        <f t="shared" si="5"/>
        <v>0</v>
      </c>
      <c r="Y10" s="48">
        <f t="shared" si="5"/>
        <v>0</v>
      </c>
      <c r="Z10" s="48">
        <f t="shared" si="5"/>
        <v>0</v>
      </c>
      <c r="AA10" s="48">
        <f t="shared" si="5"/>
        <v>0</v>
      </c>
      <c r="AB10" s="48">
        <f t="shared" si="5"/>
        <v>0</v>
      </c>
      <c r="AC10" s="48">
        <f t="shared" si="5"/>
        <v>0</v>
      </c>
      <c r="AD10" s="48">
        <f t="shared" si="5"/>
        <v>0</v>
      </c>
      <c r="AE10" s="48">
        <f t="shared" si="5"/>
        <v>0</v>
      </c>
      <c r="AF10" s="48">
        <f t="shared" si="5"/>
        <v>0</v>
      </c>
      <c r="AG10" s="48">
        <f t="shared" si="5"/>
        <v>0</v>
      </c>
      <c r="AH10" s="48">
        <f t="shared" si="5"/>
        <v>0</v>
      </c>
      <c r="AI10" s="48">
        <f t="shared" si="5"/>
        <v>0</v>
      </c>
      <c r="AJ10" s="48">
        <f t="shared" si="5"/>
        <v>0</v>
      </c>
      <c r="AK10" s="48">
        <f t="shared" si="5"/>
        <v>0</v>
      </c>
      <c r="AL10" s="48">
        <f t="shared" si="5"/>
        <v>0</v>
      </c>
      <c r="AM10" s="48">
        <f t="shared" si="5"/>
        <v>0</v>
      </c>
      <c r="AN10" s="57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50" ht="24" customHeight="1">
      <c r="A11" s="59" t="s">
        <v>51</v>
      </c>
      <c r="B11" s="39" t="s">
        <v>53</v>
      </c>
      <c r="C11" s="48">
        <f>AM11</f>
        <v>0</v>
      </c>
      <c r="D11" s="48">
        <f>($B$3+D6)-(D8+D7+D9)</f>
        <v>0</v>
      </c>
      <c r="E11" s="48">
        <f>($B$3+E6)-(E8+E7+E9)</f>
        <v>0</v>
      </c>
      <c r="F11" s="48">
        <f>($B$3+F6)-(F8+F7+F9)</f>
        <v>0</v>
      </c>
      <c r="G11" s="48">
        <f t="shared" ref="G11:AM11" si="6">(G4+G6)-(G9+G8+G7)</f>
        <v>0</v>
      </c>
      <c r="H11" s="48">
        <f t="shared" si="6"/>
        <v>0</v>
      </c>
      <c r="I11" s="48">
        <f t="shared" si="6"/>
        <v>0</v>
      </c>
      <c r="J11" s="48">
        <f t="shared" si="6"/>
        <v>0</v>
      </c>
      <c r="K11" s="48">
        <f t="shared" si="6"/>
        <v>0</v>
      </c>
      <c r="L11" s="48">
        <f t="shared" si="6"/>
        <v>0</v>
      </c>
      <c r="M11" s="48">
        <f t="shared" si="6"/>
        <v>0</v>
      </c>
      <c r="N11" s="48">
        <f t="shared" si="6"/>
        <v>0</v>
      </c>
      <c r="O11" s="48">
        <f t="shared" si="6"/>
        <v>0</v>
      </c>
      <c r="P11" s="48">
        <f t="shared" si="6"/>
        <v>0</v>
      </c>
      <c r="Q11" s="48">
        <f t="shared" si="6"/>
        <v>0</v>
      </c>
      <c r="R11" s="48">
        <f t="shared" si="6"/>
        <v>0</v>
      </c>
      <c r="S11" s="48">
        <f t="shared" si="6"/>
        <v>0</v>
      </c>
      <c r="T11" s="48">
        <f t="shared" si="6"/>
        <v>0</v>
      </c>
      <c r="U11" s="48">
        <f t="shared" si="6"/>
        <v>0</v>
      </c>
      <c r="V11" s="48">
        <f t="shared" si="6"/>
        <v>0</v>
      </c>
      <c r="W11" s="48">
        <f t="shared" si="6"/>
        <v>0</v>
      </c>
      <c r="X11" s="48">
        <f t="shared" si="6"/>
        <v>0</v>
      </c>
      <c r="Y11" s="48">
        <f t="shared" si="6"/>
        <v>0</v>
      </c>
      <c r="Z11" s="48">
        <f t="shared" si="6"/>
        <v>0</v>
      </c>
      <c r="AA11" s="48">
        <f t="shared" si="6"/>
        <v>0</v>
      </c>
      <c r="AB11" s="48">
        <f t="shared" si="6"/>
        <v>0</v>
      </c>
      <c r="AC11" s="48">
        <f t="shared" si="6"/>
        <v>0</v>
      </c>
      <c r="AD11" s="48">
        <f t="shared" si="6"/>
        <v>0</v>
      </c>
      <c r="AE11" s="48">
        <f t="shared" si="6"/>
        <v>0</v>
      </c>
      <c r="AF11" s="48">
        <f t="shared" si="6"/>
        <v>0</v>
      </c>
      <c r="AG11" s="48">
        <f t="shared" si="6"/>
        <v>0</v>
      </c>
      <c r="AH11" s="48">
        <f t="shared" si="6"/>
        <v>0</v>
      </c>
      <c r="AI11" s="48">
        <f t="shared" si="6"/>
        <v>0</v>
      </c>
      <c r="AJ11" s="48">
        <f t="shared" si="6"/>
        <v>0</v>
      </c>
      <c r="AK11" s="48">
        <f t="shared" si="6"/>
        <v>0</v>
      </c>
      <c r="AL11" s="48">
        <f t="shared" si="6"/>
        <v>0</v>
      </c>
      <c r="AM11" s="48">
        <f t="shared" si="6"/>
        <v>0</v>
      </c>
      <c r="AN11" s="57"/>
      <c r="AO11" s="52"/>
      <c r="AP11" s="52"/>
      <c r="AQ11" s="52"/>
      <c r="AR11" s="52"/>
      <c r="AS11" s="52"/>
      <c r="AT11" s="52"/>
      <c r="AU11" s="52"/>
      <c r="AV11" s="52"/>
      <c r="AW11" s="52"/>
      <c r="AX11" s="52"/>
    </row>
    <row r="12" spans="1:50" ht="14.25" customHeight="1">
      <c r="A12" s="60" t="s">
        <v>54</v>
      </c>
      <c r="B12" s="61"/>
      <c r="C12" s="62">
        <f>SUM(D12:AM12)</f>
        <v>0</v>
      </c>
      <c r="D12" s="382"/>
      <c r="E12" s="360"/>
      <c r="F12" s="360"/>
      <c r="G12" s="382"/>
      <c r="H12" s="360"/>
      <c r="I12" s="360"/>
      <c r="J12" s="382"/>
      <c r="K12" s="360"/>
      <c r="L12" s="360"/>
      <c r="M12" s="382"/>
      <c r="N12" s="360"/>
      <c r="O12" s="360"/>
      <c r="P12" s="382"/>
      <c r="Q12" s="360"/>
      <c r="R12" s="360"/>
      <c r="S12" s="382"/>
      <c r="T12" s="360"/>
      <c r="U12" s="360"/>
      <c r="V12" s="382"/>
      <c r="W12" s="360"/>
      <c r="X12" s="360"/>
      <c r="Y12" s="382"/>
      <c r="Z12" s="360"/>
      <c r="AA12" s="360"/>
      <c r="AB12" s="382"/>
      <c r="AC12" s="360"/>
      <c r="AD12" s="360"/>
      <c r="AE12" s="382"/>
      <c r="AF12" s="360"/>
      <c r="AG12" s="360"/>
      <c r="AH12" s="382"/>
      <c r="AI12" s="360"/>
      <c r="AJ12" s="360"/>
      <c r="AK12" s="382"/>
      <c r="AL12" s="360"/>
      <c r="AM12" s="360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</row>
    <row r="13" spans="1:50" ht="14.25" customHeight="1">
      <c r="A13" s="64" t="s">
        <v>55</v>
      </c>
      <c r="B13" s="65"/>
      <c r="C13" s="62">
        <f>C12/(1-$B$15)</f>
        <v>0</v>
      </c>
      <c r="D13" s="378">
        <f>D12/(1-$B$15)</f>
        <v>0</v>
      </c>
      <c r="E13" s="367"/>
      <c r="F13" s="367"/>
      <c r="G13" s="378">
        <f>G12/(1-$B$15)</f>
        <v>0</v>
      </c>
      <c r="H13" s="367"/>
      <c r="I13" s="367"/>
      <c r="J13" s="378">
        <f>J12/(1-$B$15)</f>
        <v>0</v>
      </c>
      <c r="K13" s="367"/>
      <c r="L13" s="367"/>
      <c r="M13" s="378">
        <f>M12/(1-$B$15)</f>
        <v>0</v>
      </c>
      <c r="N13" s="367"/>
      <c r="O13" s="367"/>
      <c r="P13" s="378">
        <f>P12/(1-$B$15)</f>
        <v>0</v>
      </c>
      <c r="Q13" s="367"/>
      <c r="R13" s="367"/>
      <c r="S13" s="378">
        <f>S12/(1-$B$15)</f>
        <v>0</v>
      </c>
      <c r="T13" s="367"/>
      <c r="U13" s="367"/>
      <c r="V13" s="378">
        <f>V12/(1-$B$15)</f>
        <v>0</v>
      </c>
      <c r="W13" s="367"/>
      <c r="X13" s="367"/>
      <c r="Y13" s="378">
        <f>Y12/(1-$B$15)</f>
        <v>0</v>
      </c>
      <c r="Z13" s="367"/>
      <c r="AA13" s="367"/>
      <c r="AB13" s="378">
        <f>AB12/(1-$B$15)</f>
        <v>0</v>
      </c>
      <c r="AC13" s="367"/>
      <c r="AD13" s="367"/>
      <c r="AE13" s="378">
        <f>AE12/(1-$B$15)</f>
        <v>0</v>
      </c>
      <c r="AF13" s="367"/>
      <c r="AG13" s="367"/>
      <c r="AH13" s="378">
        <f>AH12/(1-$B$15)</f>
        <v>0</v>
      </c>
      <c r="AI13" s="367"/>
      <c r="AJ13" s="367"/>
      <c r="AK13" s="378">
        <f>AK12/(1-$B$15)</f>
        <v>0</v>
      </c>
      <c r="AL13" s="367"/>
      <c r="AM13" s="367"/>
      <c r="AN13" s="66">
        <f t="shared" ref="AN13:AN19" si="7">SUM(D13:AM13)</f>
        <v>0</v>
      </c>
      <c r="AO13" s="63"/>
      <c r="AP13" s="63"/>
      <c r="AQ13" s="63"/>
      <c r="AR13" s="63"/>
      <c r="AS13" s="63"/>
      <c r="AT13" s="63"/>
      <c r="AU13" s="63"/>
      <c r="AV13" s="63"/>
      <c r="AW13" s="63"/>
      <c r="AX13" s="63"/>
    </row>
    <row r="14" spans="1:50" ht="12.75" customHeight="1">
      <c r="A14" s="67" t="s">
        <v>56</v>
      </c>
      <c r="B14" s="68"/>
      <c r="C14" s="69">
        <f>C13+C16</f>
        <v>0</v>
      </c>
      <c r="D14" s="376">
        <f>D12+D15+D16</f>
        <v>0</v>
      </c>
      <c r="E14" s="351"/>
      <c r="F14" s="351"/>
      <c r="G14" s="376">
        <f>G13+G16</f>
        <v>0</v>
      </c>
      <c r="H14" s="351"/>
      <c r="I14" s="374"/>
      <c r="J14" s="376">
        <f>J13+J16</f>
        <v>0</v>
      </c>
      <c r="K14" s="351"/>
      <c r="L14" s="374"/>
      <c r="M14" s="376">
        <f>M13+M16</f>
        <v>0</v>
      </c>
      <c r="N14" s="351"/>
      <c r="O14" s="374"/>
      <c r="P14" s="376">
        <f>P13+P16</f>
        <v>0</v>
      </c>
      <c r="Q14" s="351"/>
      <c r="R14" s="374"/>
      <c r="S14" s="376">
        <f>S13+S16</f>
        <v>0</v>
      </c>
      <c r="T14" s="351"/>
      <c r="U14" s="374"/>
      <c r="V14" s="376">
        <f>V13+V16</f>
        <v>0</v>
      </c>
      <c r="W14" s="351"/>
      <c r="X14" s="374"/>
      <c r="Y14" s="376">
        <f>Y13+Y16</f>
        <v>0</v>
      </c>
      <c r="Z14" s="351"/>
      <c r="AA14" s="374"/>
      <c r="AB14" s="376">
        <f>AB13+AB16</f>
        <v>0</v>
      </c>
      <c r="AC14" s="351"/>
      <c r="AD14" s="374"/>
      <c r="AE14" s="376">
        <f>AE13+AE16</f>
        <v>0</v>
      </c>
      <c r="AF14" s="351"/>
      <c r="AG14" s="374"/>
      <c r="AH14" s="376">
        <f>AH13+AH16</f>
        <v>0</v>
      </c>
      <c r="AI14" s="351"/>
      <c r="AJ14" s="374"/>
      <c r="AK14" s="376">
        <f>AK13+AK16</f>
        <v>0</v>
      </c>
      <c r="AL14" s="351"/>
      <c r="AM14" s="374"/>
      <c r="AN14" s="66">
        <f t="shared" si="7"/>
        <v>0</v>
      </c>
      <c r="AO14" s="63"/>
      <c r="AP14" s="63"/>
      <c r="AQ14" s="63"/>
      <c r="AR14" s="63"/>
      <c r="AS14" s="63"/>
      <c r="AT14" s="63"/>
      <c r="AU14" s="63"/>
      <c r="AV14" s="63"/>
      <c r="AW14" s="63"/>
      <c r="AX14" s="63"/>
    </row>
    <row r="15" spans="1:50" ht="14.25" customHeight="1">
      <c r="A15" s="70" t="s">
        <v>57</v>
      </c>
      <c r="B15" s="71">
        <v>0.184</v>
      </c>
      <c r="C15" s="72">
        <f>C13*$B$15</f>
        <v>0</v>
      </c>
      <c r="D15" s="377">
        <f>D13*$B$15</f>
        <v>0</v>
      </c>
      <c r="E15" s="360"/>
      <c r="F15" s="360"/>
      <c r="G15" s="377">
        <f>G13*$B$15</f>
        <v>0</v>
      </c>
      <c r="H15" s="360"/>
      <c r="I15" s="360"/>
      <c r="J15" s="377">
        <f>J13*$B$15</f>
        <v>0</v>
      </c>
      <c r="K15" s="360"/>
      <c r="L15" s="360"/>
      <c r="M15" s="377">
        <f>M13*$B$15</f>
        <v>0</v>
      </c>
      <c r="N15" s="360"/>
      <c r="O15" s="360"/>
      <c r="P15" s="377">
        <f>P13*$B$15</f>
        <v>0</v>
      </c>
      <c r="Q15" s="360"/>
      <c r="R15" s="360"/>
      <c r="S15" s="377">
        <f>S13*$B$15</f>
        <v>0</v>
      </c>
      <c r="T15" s="360"/>
      <c r="U15" s="360"/>
      <c r="V15" s="377">
        <f>V13*$B$15</f>
        <v>0</v>
      </c>
      <c r="W15" s="360"/>
      <c r="X15" s="360"/>
      <c r="Y15" s="377">
        <f>Y13*$B$15</f>
        <v>0</v>
      </c>
      <c r="Z15" s="360"/>
      <c r="AA15" s="360"/>
      <c r="AB15" s="377">
        <f>AB13*$B$15</f>
        <v>0</v>
      </c>
      <c r="AC15" s="360"/>
      <c r="AD15" s="360"/>
      <c r="AE15" s="377">
        <f>AE13*$B$15</f>
        <v>0</v>
      </c>
      <c r="AF15" s="360"/>
      <c r="AG15" s="360"/>
      <c r="AH15" s="377">
        <f>AH13*$B$15</f>
        <v>0</v>
      </c>
      <c r="AI15" s="360"/>
      <c r="AJ15" s="360"/>
      <c r="AK15" s="377">
        <f>AK13*$B$15</f>
        <v>0</v>
      </c>
      <c r="AL15" s="360"/>
      <c r="AM15" s="360"/>
      <c r="AN15" s="66">
        <f t="shared" si="7"/>
        <v>0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63"/>
    </row>
    <row r="16" spans="1:50" ht="14.25" customHeight="1">
      <c r="A16" s="73" t="s">
        <v>58</v>
      </c>
      <c r="B16" s="74">
        <v>0.36820000000000003</v>
      </c>
      <c r="C16" s="75">
        <f>C13*$B$16</f>
        <v>0</v>
      </c>
      <c r="D16" s="378">
        <f>D13*$B$16</f>
        <v>0</v>
      </c>
      <c r="E16" s="367"/>
      <c r="F16" s="367"/>
      <c r="G16" s="378">
        <f>G13*$B$16</f>
        <v>0</v>
      </c>
      <c r="H16" s="367"/>
      <c r="I16" s="367"/>
      <c r="J16" s="378">
        <f>J13*$B$16</f>
        <v>0</v>
      </c>
      <c r="K16" s="367"/>
      <c r="L16" s="367"/>
      <c r="M16" s="378">
        <f>M13*$B$16</f>
        <v>0</v>
      </c>
      <c r="N16" s="367"/>
      <c r="O16" s="367"/>
      <c r="P16" s="378">
        <f>P13*$B$16</f>
        <v>0</v>
      </c>
      <c r="Q16" s="367"/>
      <c r="R16" s="367"/>
      <c r="S16" s="378">
        <f>S13*$B$16</f>
        <v>0</v>
      </c>
      <c r="T16" s="367"/>
      <c r="U16" s="367"/>
      <c r="V16" s="378">
        <f>V13*$B$16</f>
        <v>0</v>
      </c>
      <c r="W16" s="367"/>
      <c r="X16" s="367"/>
      <c r="Y16" s="378">
        <f>Y13*$B$16</f>
        <v>0</v>
      </c>
      <c r="Z16" s="367"/>
      <c r="AA16" s="367"/>
      <c r="AB16" s="378">
        <f>AB13*$B$16</f>
        <v>0</v>
      </c>
      <c r="AC16" s="367"/>
      <c r="AD16" s="367"/>
      <c r="AE16" s="378">
        <f>AE13*$B$16</f>
        <v>0</v>
      </c>
      <c r="AF16" s="367"/>
      <c r="AG16" s="367"/>
      <c r="AH16" s="378">
        <f>AH13*$B$16</f>
        <v>0</v>
      </c>
      <c r="AI16" s="367"/>
      <c r="AJ16" s="367"/>
      <c r="AK16" s="378">
        <f>AK13*$B$16</f>
        <v>0</v>
      </c>
      <c r="AL16" s="367"/>
      <c r="AM16" s="367"/>
      <c r="AN16" s="66">
        <f t="shared" si="7"/>
        <v>0</v>
      </c>
      <c r="AO16" s="63"/>
      <c r="AP16" s="63"/>
      <c r="AQ16" s="63"/>
      <c r="AR16" s="63"/>
      <c r="AS16" s="63"/>
      <c r="AT16" s="63"/>
      <c r="AU16" s="63"/>
      <c r="AV16" s="63"/>
      <c r="AW16" s="63"/>
      <c r="AX16" s="63"/>
    </row>
    <row r="17" spans="1:50" ht="14.25" customHeight="1">
      <c r="A17" s="64" t="s">
        <v>59</v>
      </c>
      <c r="B17" s="65"/>
      <c r="C17" s="62">
        <f>(C14+C18)*10/100</f>
        <v>0</v>
      </c>
      <c r="D17" s="377">
        <f>(D14+D18)*10/100</f>
        <v>0</v>
      </c>
      <c r="E17" s="360"/>
      <c r="F17" s="360"/>
      <c r="G17" s="377">
        <f>(G14+G18)*10/100</f>
        <v>0</v>
      </c>
      <c r="H17" s="360"/>
      <c r="I17" s="360"/>
      <c r="J17" s="377">
        <f>(J14+J18)*10/100</f>
        <v>0</v>
      </c>
      <c r="K17" s="360"/>
      <c r="L17" s="360"/>
      <c r="M17" s="377">
        <f>(M14+M18)*10/100</f>
        <v>0</v>
      </c>
      <c r="N17" s="360"/>
      <c r="O17" s="360"/>
      <c r="P17" s="377">
        <f>(P14+P18)*10/100</f>
        <v>0</v>
      </c>
      <c r="Q17" s="360"/>
      <c r="R17" s="360"/>
      <c r="S17" s="377">
        <f>(S14+S18)*10/100</f>
        <v>0</v>
      </c>
      <c r="T17" s="360"/>
      <c r="U17" s="360"/>
      <c r="V17" s="377">
        <f>(V14+V18)*10/100</f>
        <v>0</v>
      </c>
      <c r="W17" s="360"/>
      <c r="X17" s="360"/>
      <c r="Y17" s="377">
        <f>(Y14+Y18)*10/100</f>
        <v>0</v>
      </c>
      <c r="Z17" s="360"/>
      <c r="AA17" s="360"/>
      <c r="AB17" s="377">
        <f>(AB14+AB18)*10/100</f>
        <v>0</v>
      </c>
      <c r="AC17" s="360"/>
      <c r="AD17" s="360"/>
      <c r="AE17" s="377">
        <f>(AE14+AE18)*10/100</f>
        <v>0</v>
      </c>
      <c r="AF17" s="360"/>
      <c r="AG17" s="360"/>
      <c r="AH17" s="377">
        <f>(AH14+AH18)*10/100</f>
        <v>0</v>
      </c>
      <c r="AI17" s="360"/>
      <c r="AJ17" s="360"/>
      <c r="AK17" s="377">
        <f>(AK14+AK18)*10/100</f>
        <v>0</v>
      </c>
      <c r="AL17" s="360"/>
      <c r="AM17" s="360"/>
      <c r="AN17" s="66">
        <f t="shared" si="7"/>
        <v>0</v>
      </c>
      <c r="AO17" s="63"/>
      <c r="AP17" s="63"/>
      <c r="AQ17" s="63"/>
      <c r="AR17" s="63"/>
      <c r="AS17" s="63"/>
      <c r="AT17" s="63"/>
      <c r="AU17" s="63"/>
      <c r="AV17" s="63"/>
      <c r="AW17" s="63"/>
      <c r="AX17" s="63"/>
    </row>
    <row r="18" spans="1:50" ht="14.25" customHeight="1">
      <c r="A18" s="73" t="s">
        <v>61</v>
      </c>
      <c r="B18" s="65"/>
      <c r="C18" s="75">
        <f>SUM(D18:AM18)</f>
        <v>0</v>
      </c>
      <c r="D18" s="379"/>
      <c r="E18" s="367"/>
      <c r="F18" s="367"/>
      <c r="G18" s="379"/>
      <c r="H18" s="367"/>
      <c r="I18" s="367"/>
      <c r="J18" s="379"/>
      <c r="K18" s="367"/>
      <c r="L18" s="367"/>
      <c r="M18" s="379"/>
      <c r="N18" s="367"/>
      <c r="O18" s="367"/>
      <c r="P18" s="379"/>
      <c r="Q18" s="367"/>
      <c r="R18" s="367"/>
      <c r="S18" s="379"/>
      <c r="T18" s="367"/>
      <c r="U18" s="367"/>
      <c r="V18" s="379"/>
      <c r="W18" s="367"/>
      <c r="X18" s="367"/>
      <c r="Y18" s="379"/>
      <c r="Z18" s="367"/>
      <c r="AA18" s="367"/>
      <c r="AB18" s="379"/>
      <c r="AC18" s="367"/>
      <c r="AD18" s="367"/>
      <c r="AE18" s="379"/>
      <c r="AF18" s="367"/>
      <c r="AG18" s="367"/>
      <c r="AH18" s="379"/>
      <c r="AI18" s="367"/>
      <c r="AJ18" s="367"/>
      <c r="AK18" s="379"/>
      <c r="AL18" s="367"/>
      <c r="AM18" s="367"/>
      <c r="AN18" s="66">
        <f t="shared" si="7"/>
        <v>0</v>
      </c>
      <c r="AO18" s="63"/>
      <c r="AP18" s="63"/>
      <c r="AQ18" s="63"/>
      <c r="AR18" s="63"/>
      <c r="AS18" s="63"/>
      <c r="AT18" s="63"/>
      <c r="AU18" s="63"/>
      <c r="AV18" s="63"/>
      <c r="AW18" s="63"/>
      <c r="AX18" s="63"/>
    </row>
    <row r="19" spans="1:50" ht="12.75" customHeight="1">
      <c r="A19" s="81" t="s">
        <v>62</v>
      </c>
      <c r="B19" s="381" t="s">
        <v>52</v>
      </c>
      <c r="C19" s="48">
        <f>C14</f>
        <v>0</v>
      </c>
      <c r="D19" s="375">
        <f>D14</f>
        <v>0</v>
      </c>
      <c r="E19" s="351"/>
      <c r="F19" s="351"/>
      <c r="G19" s="375">
        <f>G14</f>
        <v>0</v>
      </c>
      <c r="H19" s="351"/>
      <c r="I19" s="351"/>
      <c r="J19" s="375">
        <f>J14</f>
        <v>0</v>
      </c>
      <c r="K19" s="351"/>
      <c r="L19" s="351"/>
      <c r="M19" s="375">
        <f>M14</f>
        <v>0</v>
      </c>
      <c r="N19" s="351"/>
      <c r="O19" s="351"/>
      <c r="P19" s="375">
        <f>P14</f>
        <v>0</v>
      </c>
      <c r="Q19" s="351"/>
      <c r="R19" s="351"/>
      <c r="S19" s="375">
        <f>S14</f>
        <v>0</v>
      </c>
      <c r="T19" s="351"/>
      <c r="U19" s="351"/>
      <c r="V19" s="375">
        <f>V14</f>
        <v>0</v>
      </c>
      <c r="W19" s="351"/>
      <c r="X19" s="351"/>
      <c r="Y19" s="375">
        <f>Y14</f>
        <v>0</v>
      </c>
      <c r="Z19" s="351"/>
      <c r="AA19" s="351"/>
      <c r="AB19" s="375">
        <f>AB14</f>
        <v>0</v>
      </c>
      <c r="AC19" s="351"/>
      <c r="AD19" s="351"/>
      <c r="AE19" s="375">
        <f>AE14</f>
        <v>0</v>
      </c>
      <c r="AF19" s="351"/>
      <c r="AG19" s="351"/>
      <c r="AH19" s="375">
        <f>AH14</f>
        <v>0</v>
      </c>
      <c r="AI19" s="351"/>
      <c r="AJ19" s="351"/>
      <c r="AK19" s="375">
        <f>AK14</f>
        <v>0</v>
      </c>
      <c r="AL19" s="351"/>
      <c r="AM19" s="351"/>
      <c r="AN19" s="66">
        <f t="shared" si="7"/>
        <v>0</v>
      </c>
      <c r="AO19" s="63"/>
      <c r="AP19" s="63"/>
      <c r="AQ19" s="63"/>
      <c r="AR19" s="63"/>
      <c r="AS19" s="63"/>
      <c r="AT19" s="63"/>
      <c r="AU19" s="63"/>
      <c r="AV19" s="63"/>
      <c r="AW19" s="63"/>
      <c r="AX19" s="63"/>
    </row>
    <row r="20" spans="1:50" ht="24" customHeight="1">
      <c r="A20" s="58" t="s">
        <v>68</v>
      </c>
      <c r="B20" s="358"/>
      <c r="C20" s="86">
        <f>AM20</f>
        <v>0</v>
      </c>
      <c r="D20" s="87">
        <f>D10-$D$19</f>
        <v>0</v>
      </c>
      <c r="E20" s="87">
        <f>E10-$D$19</f>
        <v>0</v>
      </c>
      <c r="F20" s="87">
        <f>F10-$D$19</f>
        <v>0</v>
      </c>
      <c r="G20" s="87">
        <f>G10-$G$19</f>
        <v>0</v>
      </c>
      <c r="H20" s="87">
        <f>H10-$G$19</f>
        <v>0</v>
      </c>
      <c r="I20" s="87">
        <f>I10-$G$19</f>
        <v>0</v>
      </c>
      <c r="J20" s="87">
        <f>J10-$J$19</f>
        <v>0</v>
      </c>
      <c r="K20" s="87">
        <f>K10-$J$19</f>
        <v>0</v>
      </c>
      <c r="L20" s="87">
        <f>L10-$J$19</f>
        <v>0</v>
      </c>
      <c r="M20" s="87">
        <f>M10-$M$19</f>
        <v>0</v>
      </c>
      <c r="N20" s="87">
        <f>N10-$M$19</f>
        <v>0</v>
      </c>
      <c r="O20" s="87">
        <f>O10-$M$19</f>
        <v>0</v>
      </c>
      <c r="P20" s="87">
        <f>P10-$P$19</f>
        <v>0</v>
      </c>
      <c r="Q20" s="87">
        <f>Q10-$P$19</f>
        <v>0</v>
      </c>
      <c r="R20" s="87">
        <f>R10-$P$19</f>
        <v>0</v>
      </c>
      <c r="S20" s="87">
        <f>S10-$S$19</f>
        <v>0</v>
      </c>
      <c r="T20" s="87">
        <f>T10-$S$19</f>
        <v>0</v>
      </c>
      <c r="U20" s="87">
        <f>U10-$S$19</f>
        <v>0</v>
      </c>
      <c r="V20" s="87">
        <f>V10-$V$19</f>
        <v>0</v>
      </c>
      <c r="W20" s="87">
        <f>W10-$V$19</f>
        <v>0</v>
      </c>
      <c r="X20" s="87">
        <f>X10-$V$19</f>
        <v>0</v>
      </c>
      <c r="Y20" s="87">
        <f>Y10-$Y$19</f>
        <v>0</v>
      </c>
      <c r="Z20" s="87">
        <f>Z10-$Y$19</f>
        <v>0</v>
      </c>
      <c r="AA20" s="87">
        <f>AA10-$Y$19</f>
        <v>0</v>
      </c>
      <c r="AB20" s="87">
        <f>AB10-$AB$19</f>
        <v>0</v>
      </c>
      <c r="AC20" s="87">
        <f>AC10-$AB$19</f>
        <v>0</v>
      </c>
      <c r="AD20" s="87">
        <f>AD10-$AB$19</f>
        <v>0</v>
      </c>
      <c r="AE20" s="87">
        <f>AE10-$AE$19</f>
        <v>0</v>
      </c>
      <c r="AF20" s="87">
        <f>AF10-$AE$19</f>
        <v>0</v>
      </c>
      <c r="AG20" s="87">
        <f>AG10-$AE$19</f>
        <v>0</v>
      </c>
      <c r="AH20" s="87">
        <f>AH10-$AH$19</f>
        <v>0</v>
      </c>
      <c r="AI20" s="87">
        <f>AI10-$AH$19</f>
        <v>0</v>
      </c>
      <c r="AJ20" s="87">
        <f>AJ10-$AH$19</f>
        <v>0</v>
      </c>
      <c r="AK20" s="87">
        <f>AK10-$AK$19</f>
        <v>0</v>
      </c>
      <c r="AL20" s="87">
        <f>AL10-$AK$19</f>
        <v>0</v>
      </c>
      <c r="AM20" s="87">
        <f>AM10-$AK$19</f>
        <v>0</v>
      </c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 ht="12.75" customHeight="1">
      <c r="A21" s="88" t="s">
        <v>62</v>
      </c>
      <c r="B21" s="380" t="s">
        <v>53</v>
      </c>
      <c r="C21" s="48">
        <f>C15+C18+C19</f>
        <v>0</v>
      </c>
      <c r="D21" s="375">
        <f>D14+D17+D18</f>
        <v>0</v>
      </c>
      <c r="E21" s="351"/>
      <c r="F21" s="351"/>
      <c r="G21" s="375">
        <f>G14+G17+G18</f>
        <v>0</v>
      </c>
      <c r="H21" s="351"/>
      <c r="I21" s="351"/>
      <c r="J21" s="375">
        <f>J14+J17+J18</f>
        <v>0</v>
      </c>
      <c r="K21" s="351"/>
      <c r="L21" s="351"/>
      <c r="M21" s="375">
        <f>M14+M17+M18</f>
        <v>0</v>
      </c>
      <c r="N21" s="351"/>
      <c r="O21" s="351"/>
      <c r="P21" s="375">
        <f>P14+P17+P18</f>
        <v>0</v>
      </c>
      <c r="Q21" s="351"/>
      <c r="R21" s="351"/>
      <c r="S21" s="375">
        <f>S14+S17+S18</f>
        <v>0</v>
      </c>
      <c r="T21" s="351"/>
      <c r="U21" s="351"/>
      <c r="V21" s="375">
        <f>V14+V17+V18</f>
        <v>0</v>
      </c>
      <c r="W21" s="351"/>
      <c r="X21" s="351"/>
      <c r="Y21" s="375">
        <f>Y14+Y17+Y18</f>
        <v>0</v>
      </c>
      <c r="Z21" s="351"/>
      <c r="AA21" s="351"/>
      <c r="AB21" s="375">
        <f>AB14+AB17+AB18</f>
        <v>0</v>
      </c>
      <c r="AC21" s="351"/>
      <c r="AD21" s="351"/>
      <c r="AE21" s="375">
        <f>AE14+AE17+AE18</f>
        <v>0</v>
      </c>
      <c r="AF21" s="351"/>
      <c r="AG21" s="351"/>
      <c r="AH21" s="375">
        <f>AH14+AH17+AH18</f>
        <v>0</v>
      </c>
      <c r="AI21" s="351"/>
      <c r="AJ21" s="351"/>
      <c r="AK21" s="375">
        <f>AK14+AK17+AK18</f>
        <v>0</v>
      </c>
      <c r="AL21" s="351"/>
      <c r="AM21" s="351"/>
      <c r="AN21" s="66">
        <f>SUM(D21:AM21)</f>
        <v>0</v>
      </c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spans="1:50" ht="24" customHeight="1">
      <c r="A22" s="59" t="s">
        <v>71</v>
      </c>
      <c r="B22" s="358"/>
      <c r="C22" s="90">
        <f>AM22</f>
        <v>0</v>
      </c>
      <c r="D22" s="91">
        <f>D10-$D$21</f>
        <v>0</v>
      </c>
      <c r="E22" s="91">
        <f>E10-$D$21</f>
        <v>0</v>
      </c>
      <c r="F22" s="91">
        <f>F10-$D$21</f>
        <v>0</v>
      </c>
      <c r="G22" s="91">
        <f>G11-$G$21</f>
        <v>0</v>
      </c>
      <c r="H22" s="91">
        <f>H11-$G$21</f>
        <v>0</v>
      </c>
      <c r="I22" s="91">
        <f>I11-$G$21</f>
        <v>0</v>
      </c>
      <c r="J22" s="91">
        <f>J11-$J$21</f>
        <v>0</v>
      </c>
      <c r="K22" s="91">
        <f>K11-$J$21</f>
        <v>0</v>
      </c>
      <c r="L22" s="91">
        <f>L11-$J$21</f>
        <v>0</v>
      </c>
      <c r="M22" s="91">
        <f>M11-$M$21</f>
        <v>0</v>
      </c>
      <c r="N22" s="91">
        <f>N11-$M$21</f>
        <v>0</v>
      </c>
      <c r="O22" s="91">
        <f>O11-$M$21</f>
        <v>0</v>
      </c>
      <c r="P22" s="91">
        <f>P11-$P$21</f>
        <v>0</v>
      </c>
      <c r="Q22" s="91">
        <f>Q11-$P$21</f>
        <v>0</v>
      </c>
      <c r="R22" s="91">
        <f>R11-$P$21</f>
        <v>0</v>
      </c>
      <c r="S22" s="91">
        <f>S11-$S$21</f>
        <v>0</v>
      </c>
      <c r="T22" s="91">
        <f>T11-$S$21</f>
        <v>0</v>
      </c>
      <c r="U22" s="91">
        <f>U11-$S$21</f>
        <v>0</v>
      </c>
      <c r="V22" s="91">
        <f>V11-$V$21</f>
        <v>0</v>
      </c>
      <c r="W22" s="91">
        <f>W11-$V$21</f>
        <v>0</v>
      </c>
      <c r="X22" s="91">
        <f>X11-$V$21</f>
        <v>0</v>
      </c>
      <c r="Y22" s="91">
        <f>Y11-$Y$21</f>
        <v>0</v>
      </c>
      <c r="Z22" s="91">
        <f>Z11-$Y$21</f>
        <v>0</v>
      </c>
      <c r="AA22" s="91">
        <f>AA11-$Y$21</f>
        <v>0</v>
      </c>
      <c r="AB22" s="91">
        <f>AB11-$AB$21</f>
        <v>0</v>
      </c>
      <c r="AC22" s="91">
        <f>AC11-$AB$21</f>
        <v>0</v>
      </c>
      <c r="AD22" s="91">
        <f>AD11-$AB$21</f>
        <v>0</v>
      </c>
      <c r="AE22" s="91">
        <f>AE11-$AE$21</f>
        <v>0</v>
      </c>
      <c r="AF22" s="91">
        <f>AF11-$AE$21</f>
        <v>0</v>
      </c>
      <c r="AG22" s="91">
        <f>AG11-$AE$21</f>
        <v>0</v>
      </c>
      <c r="AH22" s="91">
        <f>AH11-$AH$21</f>
        <v>0</v>
      </c>
      <c r="AI22" s="91">
        <f>AI11-$AH$21</f>
        <v>0</v>
      </c>
      <c r="AJ22" s="91">
        <f>AJ11-$AH$21</f>
        <v>0</v>
      </c>
      <c r="AK22" s="91">
        <f>AK11-$AK$21</f>
        <v>0</v>
      </c>
      <c r="AL22" s="91">
        <f>AL11-$AK$21</f>
        <v>0</v>
      </c>
      <c r="AM22" s="91">
        <f>AM11-$AK$21</f>
        <v>0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</row>
  </sheetData>
  <mergeCells count="125">
    <mergeCell ref="AB18:AD18"/>
    <mergeCell ref="Y18:AA18"/>
    <mergeCell ref="AK18:AM18"/>
    <mergeCell ref="S17:U17"/>
    <mergeCell ref="J18:L18"/>
    <mergeCell ref="G18:I18"/>
    <mergeCell ref="M18:O18"/>
    <mergeCell ref="AH17:AJ17"/>
    <mergeCell ref="M13:O13"/>
    <mergeCell ref="P13:R13"/>
    <mergeCell ref="M16:O16"/>
    <mergeCell ref="P16:R16"/>
    <mergeCell ref="M17:O17"/>
    <mergeCell ref="P17:R17"/>
    <mergeCell ref="M15:O15"/>
    <mergeCell ref="AB15:AD15"/>
    <mergeCell ref="Y15:AA15"/>
    <mergeCell ref="Y16:AA16"/>
    <mergeCell ref="P15:R15"/>
    <mergeCell ref="V15:X15"/>
    <mergeCell ref="AH16:AJ16"/>
    <mergeCell ref="AK15:AM15"/>
    <mergeCell ref="AK16:AM16"/>
    <mergeCell ref="AH13:AJ13"/>
    <mergeCell ref="AB12:AD12"/>
    <mergeCell ref="Y14:AA14"/>
    <mergeCell ref="Y12:AA12"/>
    <mergeCell ref="AB13:AD13"/>
    <mergeCell ref="Y13:AA13"/>
    <mergeCell ref="M12:O12"/>
    <mergeCell ref="P14:R14"/>
    <mergeCell ref="M14:O14"/>
    <mergeCell ref="P12:R12"/>
    <mergeCell ref="S12:U12"/>
    <mergeCell ref="V12:X12"/>
    <mergeCell ref="V13:X13"/>
    <mergeCell ref="S13:U13"/>
    <mergeCell ref="AE13:AG13"/>
    <mergeCell ref="AH12:AJ12"/>
    <mergeCell ref="AE12:AG12"/>
    <mergeCell ref="AK14:AM14"/>
    <mergeCell ref="AK13:AM13"/>
    <mergeCell ref="AK12:AM12"/>
    <mergeCell ref="D15:F15"/>
    <mergeCell ref="S18:U18"/>
    <mergeCell ref="P18:R18"/>
    <mergeCell ref="D13:F13"/>
    <mergeCell ref="D12:F12"/>
    <mergeCell ref="D14:F14"/>
    <mergeCell ref="J12:L12"/>
    <mergeCell ref="G12:I12"/>
    <mergeCell ref="S16:U16"/>
    <mergeCell ref="S15:U15"/>
    <mergeCell ref="J13:L13"/>
    <mergeCell ref="J14:L14"/>
    <mergeCell ref="G17:I17"/>
    <mergeCell ref="J17:L17"/>
    <mergeCell ref="G15:I15"/>
    <mergeCell ref="G14:I14"/>
    <mergeCell ref="J16:L16"/>
    <mergeCell ref="G13:I13"/>
    <mergeCell ref="J15:L15"/>
    <mergeCell ref="G16:I16"/>
    <mergeCell ref="D21:F21"/>
    <mergeCell ref="B21:B22"/>
    <mergeCell ref="M21:O21"/>
    <mergeCell ref="J21:L21"/>
    <mergeCell ref="G21:I21"/>
    <mergeCell ref="P21:R21"/>
    <mergeCell ref="V17:X17"/>
    <mergeCell ref="V16:X16"/>
    <mergeCell ref="B19:B20"/>
    <mergeCell ref="Y21:AA21"/>
    <mergeCell ref="D16:F16"/>
    <mergeCell ref="V18:X18"/>
    <mergeCell ref="Y17:AA17"/>
    <mergeCell ref="D17:F17"/>
    <mergeCell ref="D18:F18"/>
    <mergeCell ref="V19:X19"/>
    <mergeCell ref="P19:R19"/>
    <mergeCell ref="S19:U19"/>
    <mergeCell ref="J19:L19"/>
    <mergeCell ref="M19:O19"/>
    <mergeCell ref="D19:F19"/>
    <mergeCell ref="Y19:AA19"/>
    <mergeCell ref="G19:I19"/>
    <mergeCell ref="AB21:AD21"/>
    <mergeCell ref="V21:X21"/>
    <mergeCell ref="AE21:AG21"/>
    <mergeCell ref="AH14:AJ14"/>
    <mergeCell ref="AH15:AJ15"/>
    <mergeCell ref="AH21:AJ21"/>
    <mergeCell ref="AK21:AM21"/>
    <mergeCell ref="S14:U14"/>
    <mergeCell ref="S21:U21"/>
    <mergeCell ref="V14:X14"/>
    <mergeCell ref="AE15:AG15"/>
    <mergeCell ref="AE14:AG14"/>
    <mergeCell ref="AE16:AG16"/>
    <mergeCell ref="AK17:AM17"/>
    <mergeCell ref="AB17:AD17"/>
    <mergeCell ref="AB14:AD14"/>
    <mergeCell ref="AB16:AD16"/>
    <mergeCell ref="AH19:AJ19"/>
    <mergeCell ref="AB19:AD19"/>
    <mergeCell ref="AE19:AG19"/>
    <mergeCell ref="AK19:AM19"/>
    <mergeCell ref="AH18:AJ18"/>
    <mergeCell ref="AE17:AG17"/>
    <mergeCell ref="AE18:AG18"/>
    <mergeCell ref="A3:A4"/>
    <mergeCell ref="B3:B4"/>
    <mergeCell ref="A1:C1"/>
    <mergeCell ref="D1:F1"/>
    <mergeCell ref="AH1:AJ1"/>
    <mergeCell ref="AK1:AM1"/>
    <mergeCell ref="P1:R1"/>
    <mergeCell ref="M1:O1"/>
    <mergeCell ref="S1:U1"/>
    <mergeCell ref="J1:L1"/>
    <mergeCell ref="G1:I1"/>
    <mergeCell ref="AE1:AG1"/>
    <mergeCell ref="AB1:AD1"/>
    <mergeCell ref="Y1:AA1"/>
    <mergeCell ref="V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baseColWidth="10" defaultColWidth="17.33203125" defaultRowHeight="15" customHeight="1"/>
  <cols>
    <col min="1" max="1" width="13.44140625" customWidth="1"/>
    <col min="2" max="3" width="14.5546875" customWidth="1"/>
    <col min="4" max="4" width="17.44140625" customWidth="1"/>
    <col min="5" max="6" width="9.109375" customWidth="1"/>
  </cols>
  <sheetData>
    <row r="1" spans="1:6" ht="12.75" customHeight="1">
      <c r="A1" s="6"/>
      <c r="B1" s="6"/>
      <c r="C1" s="6"/>
      <c r="D1" s="6"/>
      <c r="E1" s="6"/>
      <c r="F1" s="6"/>
    </row>
    <row r="2" spans="1:6" ht="12.75" customHeight="1">
      <c r="A2" s="6"/>
      <c r="B2" s="6"/>
      <c r="C2" s="6"/>
      <c r="D2" s="6"/>
      <c r="E2" s="6"/>
      <c r="F2" s="6"/>
    </row>
    <row r="3" spans="1:6" ht="15.75" customHeight="1">
      <c r="A3" s="6"/>
      <c r="B3" s="383" t="s">
        <v>63</v>
      </c>
      <c r="C3" s="355"/>
      <c r="D3" s="355"/>
      <c r="E3" s="355"/>
      <c r="F3" s="6"/>
    </row>
    <row r="4" spans="1:6" ht="12.75" customHeight="1">
      <c r="A4" s="6"/>
      <c r="B4" s="6"/>
      <c r="C4" s="6"/>
      <c r="D4" s="6"/>
      <c r="E4" s="6"/>
      <c r="F4" s="6"/>
    </row>
    <row r="5" spans="1:6" ht="12.75" customHeight="1">
      <c r="A5" s="14"/>
      <c r="B5" s="14"/>
      <c r="C5" s="14"/>
      <c r="D5" s="14"/>
      <c r="E5" s="6"/>
      <c r="F5" s="6"/>
    </row>
    <row r="6" spans="1:6" ht="12.75" customHeight="1">
      <c r="A6" s="83" t="s">
        <v>64</v>
      </c>
      <c r="B6" s="83" t="s">
        <v>65</v>
      </c>
      <c r="C6" s="83" t="s">
        <v>66</v>
      </c>
      <c r="D6" s="83" t="s">
        <v>67</v>
      </c>
      <c r="E6" s="21"/>
      <c r="F6" s="6"/>
    </row>
    <row r="7" spans="1:6" ht="12.75" customHeight="1">
      <c r="A7" s="84"/>
      <c r="B7" s="85">
        <f>SUMIF('suivi activité'!B6:B100,A7,'suivi activité'!D6:D100)</f>
        <v>0</v>
      </c>
      <c r="C7" s="85">
        <f>SUMIF('suivi activité'!F6:F100,A7,'suivi activité'!I6:I100)</f>
        <v>0</v>
      </c>
      <c r="D7" s="85">
        <f t="shared" ref="D7:D20" si="0">IFERROR((C7-B7),"à venir")</f>
        <v>0</v>
      </c>
      <c r="E7" s="21"/>
      <c r="F7" s="6"/>
    </row>
    <row r="8" spans="1:6" ht="12.75" customHeight="1">
      <c r="A8" s="84"/>
      <c r="B8" s="85">
        <f>SUMIF('suivi activité'!B6:B100,A8,'suivi activité'!D6:D100)</f>
        <v>0</v>
      </c>
      <c r="C8" s="85">
        <f>SUMIF('suivi activité'!F6:F100,A8,'suivi activité'!I6:I100)</f>
        <v>0</v>
      </c>
      <c r="D8" s="85">
        <f t="shared" si="0"/>
        <v>0</v>
      </c>
      <c r="E8" s="21"/>
      <c r="F8" s="6"/>
    </row>
    <row r="9" spans="1:6" ht="12.75" customHeight="1">
      <c r="A9" s="84"/>
      <c r="B9" s="85">
        <f>SUMIF('suivi activité'!B6:B100,A9,'suivi activité'!D6:D100)</f>
        <v>0</v>
      </c>
      <c r="C9" s="85">
        <f>SUMIF('suivi activité'!F6:F100,A9,'suivi activité'!I6:I100)</f>
        <v>0</v>
      </c>
      <c r="D9" s="85">
        <f t="shared" si="0"/>
        <v>0</v>
      </c>
      <c r="E9" s="21"/>
      <c r="F9" s="6"/>
    </row>
    <row r="10" spans="1:6" ht="12.75" customHeight="1">
      <c r="A10" s="84"/>
      <c r="B10" s="85">
        <f>SUMIF('suivi activité'!B6:B100,A10,'suivi activité'!D6:D100)</f>
        <v>0</v>
      </c>
      <c r="C10" s="85">
        <f>SUMIF('suivi activité'!F6:F100,A10,'suivi activité'!I6:I100)</f>
        <v>0</v>
      </c>
      <c r="D10" s="85">
        <f t="shared" si="0"/>
        <v>0</v>
      </c>
      <c r="E10" s="21"/>
      <c r="F10" s="6"/>
    </row>
    <row r="11" spans="1:6" ht="12.75" customHeight="1">
      <c r="A11" s="84"/>
      <c r="B11" s="85">
        <f>SUMIF('suivi activité'!B6:B100,A11,'suivi activité'!D6:D100)</f>
        <v>0</v>
      </c>
      <c r="C11" s="85">
        <f>SUMIF('suivi activité'!F6:F100,A11,'suivi activité'!I6:I100)</f>
        <v>0</v>
      </c>
      <c r="D11" s="85">
        <f t="shared" si="0"/>
        <v>0</v>
      </c>
      <c r="E11" s="21"/>
      <c r="F11" s="6"/>
    </row>
    <row r="12" spans="1:6" ht="12.75" customHeight="1">
      <c r="A12" s="84"/>
      <c r="B12" s="85">
        <f>SUMIF('suivi activité'!B6:B100,A12,'suivi activité'!D6:D100)</f>
        <v>0</v>
      </c>
      <c r="C12" s="85">
        <f>SUMIF('suivi activité'!F6:F100,A12,'suivi activité'!I6:I100)</f>
        <v>0</v>
      </c>
      <c r="D12" s="85">
        <f t="shared" si="0"/>
        <v>0</v>
      </c>
      <c r="E12" s="21"/>
      <c r="F12" s="6"/>
    </row>
    <row r="13" spans="1:6" ht="12.75" customHeight="1">
      <c r="A13" s="84"/>
      <c r="B13" s="85">
        <f>SUMIF('suivi activité'!B6:B100,A13,'suivi activité'!D6:D100)</f>
        <v>0</v>
      </c>
      <c r="C13" s="85">
        <f>SUMIF('suivi activité'!F6:F100,A13,'suivi activité'!I6:I100)</f>
        <v>0</v>
      </c>
      <c r="D13" s="85">
        <f t="shared" si="0"/>
        <v>0</v>
      </c>
      <c r="E13" s="21"/>
      <c r="F13" s="6"/>
    </row>
    <row r="14" spans="1:6" ht="12.75" customHeight="1">
      <c r="A14" s="84"/>
      <c r="B14" s="85">
        <f>SUMIF('suivi activité'!B6:B100,A14,'suivi activité'!D6:D100)</f>
        <v>0</v>
      </c>
      <c r="C14" s="85">
        <f>SUMIF('suivi activité'!F6:F100,A14,'suivi activité'!I6:I100)</f>
        <v>0</v>
      </c>
      <c r="D14" s="85">
        <f t="shared" si="0"/>
        <v>0</v>
      </c>
      <c r="E14" s="21"/>
      <c r="F14" s="6"/>
    </row>
    <row r="15" spans="1:6" ht="12.75" customHeight="1">
      <c r="A15" s="84"/>
      <c r="B15" s="85">
        <f>SUMIF('suivi activité'!B6:B100,A15,'suivi activité'!D6:D100)</f>
        <v>0</v>
      </c>
      <c r="C15" s="85">
        <f>SUMIF('suivi activité'!F6:F100,A15,'suivi activité'!I6:I100)</f>
        <v>0</v>
      </c>
      <c r="D15" s="85">
        <f t="shared" si="0"/>
        <v>0</v>
      </c>
      <c r="E15" s="21"/>
      <c r="F15" s="6"/>
    </row>
    <row r="16" spans="1:6" ht="12.75" customHeight="1">
      <c r="A16" s="84"/>
      <c r="B16" s="85">
        <f>SUMIF('suivi activité'!B6:B100,A16,'suivi activité'!D6:D100)</f>
        <v>0</v>
      </c>
      <c r="C16" s="85">
        <f>SUMIF('suivi activité'!F6:F100,A16,'suivi activité'!I6:I100)</f>
        <v>0</v>
      </c>
      <c r="D16" s="85">
        <f t="shared" si="0"/>
        <v>0</v>
      </c>
      <c r="E16" s="21"/>
      <c r="F16" s="6"/>
    </row>
    <row r="17" spans="1:6" ht="12.75" customHeight="1">
      <c r="A17" s="84"/>
      <c r="B17" s="85">
        <f>SUMIF('suivi activité'!B6:B100,A17,'suivi activité'!D6:D100)</f>
        <v>0</v>
      </c>
      <c r="C17" s="85">
        <f>SUMIF('suivi activité'!F6:F100,A17,'suivi activité'!I6:I100)</f>
        <v>0</v>
      </c>
      <c r="D17" s="85">
        <f t="shared" si="0"/>
        <v>0</v>
      </c>
      <c r="E17" s="21"/>
      <c r="F17" s="6"/>
    </row>
    <row r="18" spans="1:6" ht="12.75" customHeight="1">
      <c r="A18" s="84"/>
      <c r="B18" s="85">
        <f>SUMIF('suivi activité'!B6:B100,A18,'suivi activité'!D6:D100)</f>
        <v>0</v>
      </c>
      <c r="C18" s="85">
        <f>SUMIF('suivi activité'!F6:F100,A18,'suivi activité'!I6:I100)</f>
        <v>0</v>
      </c>
      <c r="D18" s="85">
        <f t="shared" si="0"/>
        <v>0</v>
      </c>
      <c r="E18" s="21"/>
      <c r="F18" s="6"/>
    </row>
    <row r="19" spans="1:6" ht="12.75" customHeight="1">
      <c r="A19" s="84"/>
      <c r="B19" s="85">
        <f>SUMIF('suivi activité'!B6:B100,A19,'suivi activité'!D6:D100)</f>
        <v>0</v>
      </c>
      <c r="C19" s="85">
        <f>SUMIF('suivi activité'!F6:F100,A19,'suivi activité'!I6:I100)</f>
        <v>0</v>
      </c>
      <c r="D19" s="85">
        <f t="shared" si="0"/>
        <v>0</v>
      </c>
      <c r="E19" s="21"/>
      <c r="F19" s="6"/>
    </row>
    <row r="20" spans="1:6" ht="12.75" customHeight="1">
      <c r="A20" s="84"/>
      <c r="B20" s="85">
        <f>SUMIF('suivi activité'!B6:B100,A20,'suivi activité'!D6:D100)</f>
        <v>0</v>
      </c>
      <c r="C20" s="85">
        <f>SUMIF('suivi activité'!F6:F100,A20,'suivi activité'!I6:I100)</f>
        <v>0</v>
      </c>
      <c r="D20" s="85">
        <f t="shared" si="0"/>
        <v>0</v>
      </c>
      <c r="E20" s="21"/>
      <c r="F20" s="6"/>
    </row>
    <row r="21" spans="1:6" ht="12.75" customHeight="1">
      <c r="A21" s="83" t="s">
        <v>69</v>
      </c>
      <c r="B21" s="89">
        <f>SUM(B7:B20)</f>
        <v>0</v>
      </c>
      <c r="C21" s="89">
        <f>SUM(C7:C20)</f>
        <v>0</v>
      </c>
      <c r="D21" s="89">
        <f>SUM(D7:D20)</f>
        <v>0</v>
      </c>
      <c r="E21" s="21"/>
      <c r="F21" s="6"/>
    </row>
  </sheetData>
  <mergeCells count="1">
    <mergeCell ref="B3:E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workbookViewId="0"/>
  </sheetViews>
  <sheetFormatPr baseColWidth="10" defaultColWidth="17.33203125" defaultRowHeight="15" customHeight="1"/>
  <cols>
    <col min="1" max="8" width="17.109375" customWidth="1"/>
  </cols>
  <sheetData>
    <row r="1" spans="1:8" ht="12.75" customHeight="1">
      <c r="A1" s="15"/>
      <c r="B1" s="15"/>
      <c r="C1" s="15"/>
      <c r="D1" s="15"/>
      <c r="E1" s="384" t="s">
        <v>70</v>
      </c>
      <c r="F1" s="351"/>
      <c r="G1" s="351"/>
      <c r="H1" s="374"/>
    </row>
    <row r="2" spans="1:8" ht="27" customHeight="1">
      <c r="A2" s="385" t="s">
        <v>72</v>
      </c>
      <c r="B2" s="355"/>
      <c r="C2" s="15"/>
      <c r="D2" s="15"/>
      <c r="E2" s="92" t="s">
        <v>73</v>
      </c>
      <c r="F2" s="92" t="s">
        <v>74</v>
      </c>
      <c r="G2" s="92" t="s">
        <v>75</v>
      </c>
      <c r="H2" s="92" t="s">
        <v>76</v>
      </c>
    </row>
    <row r="3" spans="1:8" ht="12.75" customHeight="1">
      <c r="A3" s="15"/>
      <c r="B3" s="15"/>
      <c r="C3" s="15"/>
      <c r="D3" s="15"/>
      <c r="E3" s="93" t="s">
        <v>77</v>
      </c>
      <c r="F3" s="94" t="s">
        <v>78</v>
      </c>
      <c r="G3" s="95" t="s">
        <v>79</v>
      </c>
      <c r="H3" s="94" t="s">
        <v>80</v>
      </c>
    </row>
    <row r="4" spans="1:8" ht="12.75" customHeight="1">
      <c r="A4" s="15"/>
      <c r="B4" s="15"/>
      <c r="C4" s="15"/>
      <c r="D4" s="15"/>
      <c r="E4" s="93" t="s">
        <v>81</v>
      </c>
      <c r="F4" s="94" t="s">
        <v>82</v>
      </c>
      <c r="G4" s="95" t="s">
        <v>83</v>
      </c>
      <c r="H4" s="94" t="s">
        <v>84</v>
      </c>
    </row>
    <row r="5" spans="1:8" ht="12.75" customHeight="1">
      <c r="A5" s="15"/>
      <c r="B5" s="15"/>
      <c r="C5" s="15"/>
      <c r="D5" s="15"/>
      <c r="E5" s="93" t="s">
        <v>85</v>
      </c>
      <c r="F5" s="94" t="s">
        <v>86</v>
      </c>
      <c r="G5" s="95" t="s">
        <v>87</v>
      </c>
      <c r="H5" s="94" t="s">
        <v>88</v>
      </c>
    </row>
    <row r="6" spans="1:8" ht="12.75" customHeight="1">
      <c r="A6" s="15"/>
      <c r="B6" s="15"/>
      <c r="C6" s="15"/>
      <c r="D6" s="15"/>
      <c r="E6" s="93" t="s">
        <v>89</v>
      </c>
      <c r="F6" s="94" t="s">
        <v>90</v>
      </c>
      <c r="G6" s="95" t="s">
        <v>91</v>
      </c>
      <c r="H6" s="94" t="s">
        <v>92</v>
      </c>
    </row>
    <row r="7" spans="1:8" ht="12.75" customHeight="1">
      <c r="A7" s="15"/>
      <c r="B7" s="15"/>
      <c r="C7" s="15"/>
      <c r="D7" s="15"/>
      <c r="E7" s="93" t="s">
        <v>93</v>
      </c>
      <c r="F7" s="94" t="s">
        <v>94</v>
      </c>
      <c r="G7" s="95" t="s">
        <v>95</v>
      </c>
      <c r="H7" s="94" t="s">
        <v>96</v>
      </c>
    </row>
    <row r="8" spans="1:8" ht="12.75" customHeight="1">
      <c r="A8" s="15"/>
      <c r="B8" s="15"/>
      <c r="C8" s="15"/>
      <c r="D8" s="15"/>
      <c r="E8" s="15"/>
      <c r="F8" s="15"/>
      <c r="G8" s="15"/>
      <c r="H8" s="15"/>
    </row>
    <row r="9" spans="1:8" ht="12.75" customHeight="1">
      <c r="A9" s="14"/>
      <c r="B9" s="14"/>
      <c r="C9" s="14"/>
      <c r="D9" s="15"/>
      <c r="E9" s="15"/>
      <c r="F9" s="15"/>
      <c r="G9" s="15"/>
      <c r="H9" s="15"/>
    </row>
    <row r="10" spans="1:8" ht="12.75" customHeight="1">
      <c r="A10" s="93" t="s">
        <v>97</v>
      </c>
      <c r="B10" s="93" t="s">
        <v>98</v>
      </c>
      <c r="C10" s="93" t="s">
        <v>99</v>
      </c>
      <c r="D10" s="21"/>
      <c r="E10" s="15"/>
      <c r="F10" s="15"/>
      <c r="G10" s="15"/>
      <c r="H10" s="15"/>
    </row>
    <row r="11" spans="1:8" ht="12.75" customHeight="1">
      <c r="A11" s="93" t="s">
        <v>100</v>
      </c>
      <c r="B11" s="96">
        <f>'NF JANVIER'!I$110</f>
        <v>0</v>
      </c>
      <c r="C11" s="97" t="str">
        <f>'NF JANVIER'!I$112</f>
        <v>0</v>
      </c>
      <c r="D11" s="21"/>
      <c r="E11" s="15"/>
      <c r="F11" s="15"/>
      <c r="G11" s="15"/>
      <c r="H11" s="15"/>
    </row>
    <row r="12" spans="1:8" ht="12.75" customHeight="1">
      <c r="A12" s="93" t="s">
        <v>101</v>
      </c>
      <c r="B12" s="96">
        <f>'NF FEVRIER'!I$110</f>
        <v>0</v>
      </c>
      <c r="C12" s="97" t="str">
        <f>'NF FEVRIER'!I$112</f>
        <v>0</v>
      </c>
      <c r="D12" s="21"/>
      <c r="E12" s="15"/>
      <c r="F12" s="15"/>
      <c r="G12" s="15"/>
      <c r="H12" s="15"/>
    </row>
    <row r="13" spans="1:8" ht="12.75" customHeight="1">
      <c r="A13" s="93" t="s">
        <v>102</v>
      </c>
      <c r="B13" s="96">
        <f>'NF MARS'!I$110</f>
        <v>0</v>
      </c>
      <c r="C13" s="97" t="str">
        <f>'NF MARS'!I$112</f>
        <v>0</v>
      </c>
      <c r="D13" s="21"/>
      <c r="E13" s="15"/>
      <c r="F13" s="15"/>
      <c r="G13" s="15"/>
      <c r="H13" s="15"/>
    </row>
    <row r="14" spans="1:8" ht="12.75" customHeight="1">
      <c r="A14" s="93" t="s">
        <v>103</v>
      </c>
      <c r="B14" s="96">
        <f>'NF AVRIL'!I$110</f>
        <v>0</v>
      </c>
      <c r="C14" s="97" t="str">
        <f>'NF AVRIL'!I$112</f>
        <v>0</v>
      </c>
      <c r="D14" s="21"/>
      <c r="E14" s="15"/>
      <c r="F14" s="15"/>
      <c r="G14" s="15"/>
      <c r="H14" s="15"/>
    </row>
    <row r="15" spans="1:8" ht="12.75" customHeight="1">
      <c r="A15" s="93" t="s">
        <v>104</v>
      </c>
      <c r="B15" s="96">
        <f>'NF MAI'!I$110</f>
        <v>0</v>
      </c>
      <c r="C15" s="97" t="str">
        <f>'NF MAI'!I$112</f>
        <v>0</v>
      </c>
      <c r="D15" s="21"/>
      <c r="E15" s="15"/>
      <c r="F15" s="15"/>
      <c r="G15" s="15"/>
      <c r="H15" s="15"/>
    </row>
    <row r="16" spans="1:8" ht="12.75" customHeight="1">
      <c r="A16" s="93" t="s">
        <v>105</v>
      </c>
      <c r="B16" s="96">
        <f>'NF JUIN'!I$110</f>
        <v>0</v>
      </c>
      <c r="C16" s="97" t="str">
        <f>'NF JUIN'!I$112</f>
        <v>0</v>
      </c>
      <c r="D16" s="21"/>
      <c r="E16" s="15"/>
      <c r="F16" s="15"/>
      <c r="G16" s="15"/>
      <c r="H16" s="15"/>
    </row>
    <row r="17" spans="1:8" ht="12.75" customHeight="1">
      <c r="A17" s="93" t="s">
        <v>106</v>
      </c>
      <c r="B17" s="96">
        <f>'NF JUILLET'!I$110</f>
        <v>0</v>
      </c>
      <c r="C17" s="97" t="str">
        <f>'NF JUILLET'!I$112</f>
        <v>0</v>
      </c>
      <c r="D17" s="21"/>
      <c r="E17" s="15"/>
      <c r="F17" s="15"/>
      <c r="G17" s="15"/>
      <c r="H17" s="15"/>
    </row>
    <row r="18" spans="1:8" ht="12.75" customHeight="1">
      <c r="A18" s="93" t="s">
        <v>107</v>
      </c>
      <c r="B18" s="96">
        <f>'NF AOUT'!I$110</f>
        <v>0</v>
      </c>
      <c r="C18" s="97" t="str">
        <f>'NF AOUT'!I$112</f>
        <v>0</v>
      </c>
      <c r="D18" s="21"/>
      <c r="E18" s="15"/>
      <c r="F18" s="15"/>
      <c r="G18" s="15"/>
      <c r="H18" s="15"/>
    </row>
    <row r="19" spans="1:8" ht="12.75" customHeight="1">
      <c r="A19" s="93" t="s">
        <v>108</v>
      </c>
      <c r="B19" s="96">
        <f>'NF SEPTEMBRE'!I$110</f>
        <v>0</v>
      </c>
      <c r="C19" s="97" t="str">
        <f>'NF SEPTEMBRE'!I$112</f>
        <v>0</v>
      </c>
      <c r="D19" s="21"/>
      <c r="E19" s="15"/>
      <c r="F19" s="15"/>
      <c r="G19" s="15"/>
      <c r="H19" s="15"/>
    </row>
    <row r="20" spans="1:8" ht="12.75" customHeight="1">
      <c r="A20" s="93" t="s">
        <v>109</v>
      </c>
      <c r="B20" s="96">
        <f>'NF OCTOBRE'!I$110</f>
        <v>0</v>
      </c>
      <c r="C20" s="97" t="str">
        <f>'NF OCTOBRE'!I$112</f>
        <v>0</v>
      </c>
      <c r="D20" s="21"/>
      <c r="E20" s="15"/>
      <c r="F20" s="15"/>
      <c r="G20" s="15"/>
      <c r="H20" s="15"/>
    </row>
    <row r="21" spans="1:8" ht="12.75" customHeight="1">
      <c r="A21" s="93" t="s">
        <v>110</v>
      </c>
      <c r="B21" s="96">
        <f>'NF NOVEMBRE'!I$110</f>
        <v>0</v>
      </c>
      <c r="C21" s="97" t="str">
        <f>'NF NOVEMBRE'!I$112</f>
        <v>0</v>
      </c>
      <c r="D21" s="21"/>
      <c r="E21" s="15"/>
      <c r="F21" s="15"/>
      <c r="G21" s="15"/>
      <c r="H21" s="15"/>
    </row>
    <row r="22" spans="1:8" ht="12.75" customHeight="1">
      <c r="A22" s="93" t="s">
        <v>111</v>
      </c>
      <c r="B22" s="96">
        <f>'NF DECEMBRE'!I$110</f>
        <v>0</v>
      </c>
      <c r="C22" s="97" t="str">
        <f>'NF DECEMBRE'!I$112</f>
        <v>0</v>
      </c>
      <c r="D22" s="21"/>
      <c r="E22" s="15"/>
      <c r="F22" s="15"/>
      <c r="G22" s="15"/>
      <c r="H22" s="15"/>
    </row>
    <row r="23" spans="1:8" ht="12.75" customHeight="1">
      <c r="A23" s="93"/>
      <c r="B23" s="96"/>
      <c r="C23" s="97"/>
      <c r="D23" s="21"/>
      <c r="E23" s="15"/>
      <c r="F23" s="15"/>
      <c r="G23" s="15"/>
      <c r="H23" s="15"/>
    </row>
    <row r="24" spans="1:8" ht="12.75" customHeight="1">
      <c r="A24" s="98" t="s">
        <v>60</v>
      </c>
      <c r="B24" s="100">
        <f>SUM(B11:B22)</f>
        <v>0</v>
      </c>
      <c r="C24" s="102">
        <f>SUM(C11:C22)</f>
        <v>0</v>
      </c>
      <c r="D24" s="21"/>
      <c r="E24" s="15"/>
      <c r="F24" s="15"/>
      <c r="G24" s="15"/>
      <c r="H24" s="15"/>
    </row>
    <row r="25" spans="1:8" ht="12.75" customHeight="1">
      <c r="A25" s="82"/>
      <c r="B25" s="82"/>
      <c r="C25" s="82"/>
      <c r="D25" s="15"/>
      <c r="E25" s="15"/>
      <c r="F25" s="15"/>
      <c r="G25" s="15"/>
      <c r="H25" s="15"/>
    </row>
  </sheetData>
  <mergeCells count="2">
    <mergeCell ref="E1:H1"/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35"/>
  <sheetViews>
    <sheetView workbookViewId="0">
      <selection activeCell="K26" sqref="K26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49.44140625" customWidth="1"/>
    <col min="4" max="4" width="13.1093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15.75" customHeight="1">
      <c r="A1" s="426" t="s">
        <v>112</v>
      </c>
      <c r="B1" s="351"/>
      <c r="C1" s="351"/>
      <c r="D1" s="99">
        <f>'suivi trésorerie'!N123</f>
        <v>0</v>
      </c>
      <c r="E1" s="6"/>
      <c r="F1" s="6"/>
      <c r="G1" s="6"/>
      <c r="H1" s="6"/>
      <c r="I1" s="6"/>
      <c r="J1" s="15"/>
      <c r="K1" s="15"/>
    </row>
    <row r="2" spans="1:11" ht="12.75" customHeight="1" thickBot="1">
      <c r="A2" s="131"/>
      <c r="B2" s="15"/>
      <c r="C2" s="15"/>
      <c r="D2" s="132"/>
      <c r="E2" s="133"/>
      <c r="F2" s="133"/>
      <c r="G2" s="133"/>
      <c r="H2" s="133"/>
      <c r="I2" s="134"/>
      <c r="J2" s="15"/>
      <c r="K2" s="15"/>
    </row>
    <row r="3" spans="1:11" ht="12.75" customHeight="1">
      <c r="A3" s="135" t="s">
        <v>125</v>
      </c>
      <c r="B3" s="136"/>
      <c r="C3" s="137"/>
      <c r="D3" s="137"/>
      <c r="E3" s="137"/>
      <c r="F3" s="137"/>
      <c r="G3" s="137"/>
      <c r="H3" s="137"/>
      <c r="I3" s="138"/>
      <c r="J3" s="15"/>
      <c r="K3" s="15"/>
    </row>
    <row r="4" spans="1:11" ht="12.75" customHeight="1">
      <c r="A4" s="386" t="s">
        <v>114</v>
      </c>
      <c r="B4" s="388" t="s">
        <v>115</v>
      </c>
      <c r="C4" s="360"/>
      <c r="D4" s="360"/>
      <c r="E4" s="389" t="s">
        <v>116</v>
      </c>
      <c r="F4" s="356" t="s">
        <v>41</v>
      </c>
      <c r="G4" s="351"/>
      <c r="H4" s="351"/>
      <c r="I4" s="390" t="s">
        <v>117</v>
      </c>
      <c r="J4" s="15"/>
      <c r="K4" s="15"/>
    </row>
    <row r="5" spans="1:11" ht="12.75" customHeight="1">
      <c r="A5" s="387"/>
      <c r="B5" s="361"/>
      <c r="C5" s="355"/>
      <c r="D5" s="355"/>
      <c r="E5" s="358"/>
      <c r="F5" s="107">
        <v>5.5E-2</v>
      </c>
      <c r="G5" s="108">
        <v>0.1</v>
      </c>
      <c r="H5" s="108">
        <v>0.2</v>
      </c>
      <c r="I5" s="391"/>
      <c r="J5" s="15"/>
      <c r="K5" s="15"/>
    </row>
    <row r="6" spans="1:11" ht="12.75" customHeight="1">
      <c r="A6" s="109"/>
      <c r="B6" s="396"/>
      <c r="C6" s="351"/>
      <c r="D6" s="351"/>
      <c r="E6" s="112"/>
      <c r="F6" s="112"/>
      <c r="G6" s="112"/>
      <c r="H6" s="112"/>
      <c r="I6" s="114">
        <f t="shared" ref="I6:I14" si="0">(E6+G6)+H6+F6</f>
        <v>0</v>
      </c>
      <c r="J6" s="15"/>
      <c r="K6" s="15"/>
    </row>
    <row r="7" spans="1:11" ht="12.75" customHeight="1">
      <c r="A7" s="109"/>
      <c r="B7" s="396"/>
      <c r="C7" s="351"/>
      <c r="D7" s="351"/>
      <c r="E7" s="112"/>
      <c r="F7" s="112"/>
      <c r="G7" s="112"/>
      <c r="H7" s="112"/>
      <c r="I7" s="114">
        <f t="shared" si="0"/>
        <v>0</v>
      </c>
      <c r="J7" s="15"/>
      <c r="K7" s="15"/>
    </row>
    <row r="8" spans="1:11" ht="12.75" customHeight="1">
      <c r="A8" s="109"/>
      <c r="B8" s="396"/>
      <c r="C8" s="351"/>
      <c r="D8" s="351"/>
      <c r="E8" s="112"/>
      <c r="F8" s="112"/>
      <c r="G8" s="112"/>
      <c r="H8" s="112"/>
      <c r="I8" s="114">
        <f t="shared" si="0"/>
        <v>0</v>
      </c>
      <c r="J8" s="15"/>
      <c r="K8" s="15"/>
    </row>
    <row r="9" spans="1:11" ht="12.75" customHeight="1">
      <c r="A9" s="109"/>
      <c r="B9" s="396"/>
      <c r="C9" s="351"/>
      <c r="D9" s="351"/>
      <c r="E9" s="112"/>
      <c r="F9" s="112"/>
      <c r="G9" s="112"/>
      <c r="H9" s="112"/>
      <c r="I9" s="114">
        <f t="shared" si="0"/>
        <v>0</v>
      </c>
      <c r="J9" s="15"/>
      <c r="K9" s="15"/>
    </row>
    <row r="10" spans="1:11" ht="12.75" customHeight="1">
      <c r="A10" s="109"/>
      <c r="B10" s="396"/>
      <c r="C10" s="351"/>
      <c r="D10" s="351"/>
      <c r="E10" s="112"/>
      <c r="F10" s="112"/>
      <c r="G10" s="112"/>
      <c r="H10" s="112"/>
      <c r="I10" s="114">
        <f t="shared" si="0"/>
        <v>0</v>
      </c>
      <c r="J10" s="15"/>
      <c r="K10" s="15"/>
    </row>
    <row r="11" spans="1:11" ht="12.75" customHeight="1">
      <c r="A11" s="109"/>
      <c r="B11" s="396"/>
      <c r="C11" s="351"/>
      <c r="D11" s="351"/>
      <c r="E11" s="112"/>
      <c r="F11" s="112"/>
      <c r="G11" s="112"/>
      <c r="H11" s="112"/>
      <c r="I11" s="114">
        <f t="shared" si="0"/>
        <v>0</v>
      </c>
      <c r="J11" s="15"/>
      <c r="K11" s="15"/>
    </row>
    <row r="12" spans="1:11" ht="12.75" customHeight="1">
      <c r="A12" s="109"/>
      <c r="B12" s="396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396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396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 thickBot="1">
      <c r="A15" s="398" t="s">
        <v>126</v>
      </c>
      <c r="B15" s="395"/>
      <c r="C15" s="395"/>
      <c r="D15" s="139"/>
      <c r="E15" s="140">
        <f>SUM(E6:E14)</f>
        <v>0</v>
      </c>
      <c r="F15" s="140">
        <f>SUM(F6:F14)</f>
        <v>0</v>
      </c>
      <c r="G15" s="140">
        <f>SUM(G6:G14)</f>
        <v>0</v>
      </c>
      <c r="H15" s="140">
        <f>SUM(H6:H14)</f>
        <v>0</v>
      </c>
      <c r="I15" s="141">
        <f>SUM(I6:I14)</f>
        <v>0</v>
      </c>
      <c r="J15" s="15"/>
      <c r="K15" s="15"/>
    </row>
    <row r="16" spans="1:11" ht="12.75" customHeight="1">
      <c r="A16" s="135" t="s">
        <v>127</v>
      </c>
      <c r="B16" s="136"/>
      <c r="C16" s="137"/>
      <c r="D16" s="137"/>
      <c r="E16" s="137"/>
      <c r="F16" s="137"/>
      <c r="G16" s="137"/>
      <c r="H16" s="137"/>
      <c r="I16" s="138"/>
      <c r="J16" s="15"/>
      <c r="K16" s="15"/>
    </row>
    <row r="17" spans="1:11" ht="12.75" customHeight="1">
      <c r="A17" s="386" t="s">
        <v>114</v>
      </c>
      <c r="B17" s="388" t="s">
        <v>115</v>
      </c>
      <c r="C17" s="360"/>
      <c r="D17" s="360"/>
      <c r="E17" s="389" t="s">
        <v>116</v>
      </c>
      <c r="F17" s="356" t="s">
        <v>41</v>
      </c>
      <c r="G17" s="351"/>
      <c r="H17" s="351"/>
      <c r="I17" s="390" t="s">
        <v>117</v>
      </c>
      <c r="J17" s="15"/>
      <c r="K17" s="15"/>
    </row>
    <row r="18" spans="1:11" ht="12.75" customHeight="1">
      <c r="A18" s="387"/>
      <c r="B18" s="361"/>
      <c r="C18" s="355"/>
      <c r="D18" s="355"/>
      <c r="E18" s="358"/>
      <c r="F18" s="107">
        <v>5.5E-2</v>
      </c>
      <c r="G18" s="127">
        <v>0.1</v>
      </c>
      <c r="H18" s="127">
        <v>0.2</v>
      </c>
      <c r="I18" s="391"/>
      <c r="J18" s="15"/>
      <c r="K18" s="15"/>
    </row>
    <row r="19" spans="1:11" ht="12.75" customHeight="1">
      <c r="A19" s="109"/>
      <c r="B19" s="396"/>
      <c r="C19" s="351"/>
      <c r="D19" s="351"/>
      <c r="E19" s="112"/>
      <c r="F19" s="112"/>
      <c r="G19" s="112"/>
      <c r="H19" s="112"/>
      <c r="I19" s="114">
        <f>(E19+G19)+H19</f>
        <v>0</v>
      </c>
      <c r="J19" s="15"/>
      <c r="K19" s="15"/>
    </row>
    <row r="20" spans="1:11" ht="12.75" customHeight="1">
      <c r="A20" s="109"/>
      <c r="B20" s="397"/>
      <c r="C20" s="351"/>
      <c r="D20" s="351"/>
      <c r="E20" s="112"/>
      <c r="F20" s="112"/>
      <c r="G20" s="112"/>
      <c r="H20" s="112"/>
      <c r="I20" s="114">
        <f>(E20+G20)+H20</f>
        <v>0</v>
      </c>
      <c r="J20" s="15"/>
      <c r="K20" s="15"/>
    </row>
    <row r="21" spans="1:11" ht="12.75" customHeight="1">
      <c r="A21" s="109"/>
      <c r="B21" s="397"/>
      <c r="C21" s="351"/>
      <c r="D21" s="351"/>
      <c r="E21" s="112"/>
      <c r="F21" s="112"/>
      <c r="G21" s="112"/>
      <c r="H21" s="112"/>
      <c r="I21" s="114">
        <f>(E21+G21)+H21</f>
        <v>0</v>
      </c>
      <c r="J21" s="15"/>
      <c r="K21" s="15"/>
    </row>
    <row r="22" spans="1:11" ht="12.75" customHeight="1" thickBot="1">
      <c r="A22" s="398" t="s">
        <v>128</v>
      </c>
      <c r="B22" s="395"/>
      <c r="C22" s="395"/>
      <c r="D22" s="139"/>
      <c r="E22" s="140">
        <f>SUM(E19:E21)</f>
        <v>0</v>
      </c>
      <c r="F22" s="140">
        <f>SUM(F19:F21)</f>
        <v>0</v>
      </c>
      <c r="G22" s="140">
        <f>SUM(G19:G21)</f>
        <v>0</v>
      </c>
      <c r="H22" s="140">
        <f>SUM(H19:H21)</f>
        <v>0</v>
      </c>
      <c r="I22" s="142">
        <f>(E22+G22)+H22</f>
        <v>0</v>
      </c>
      <c r="J22" s="15"/>
      <c r="K22" s="15"/>
    </row>
    <row r="23" spans="1:11" ht="12.75" customHeight="1">
      <c r="A23" s="101" t="s">
        <v>113</v>
      </c>
      <c r="B23" s="103"/>
      <c r="C23" s="104"/>
      <c r="D23" s="104"/>
      <c r="E23" s="104"/>
      <c r="F23" s="104"/>
      <c r="G23" s="104"/>
      <c r="H23" s="104"/>
      <c r="I23" s="105"/>
      <c r="J23" s="15"/>
      <c r="K23" s="15"/>
    </row>
    <row r="24" spans="1:11" ht="12.75" customHeight="1">
      <c r="A24" s="386" t="s">
        <v>114</v>
      </c>
      <c r="B24" s="388" t="s">
        <v>115</v>
      </c>
      <c r="C24" s="360"/>
      <c r="D24" s="360"/>
      <c r="E24" s="389" t="s">
        <v>116</v>
      </c>
      <c r="F24" s="356" t="s">
        <v>41</v>
      </c>
      <c r="G24" s="351"/>
      <c r="H24" s="351"/>
      <c r="I24" s="390" t="s">
        <v>117</v>
      </c>
      <c r="J24" s="15"/>
      <c r="K24" s="15"/>
    </row>
    <row r="25" spans="1:11" ht="12.75" customHeight="1">
      <c r="A25" s="387"/>
      <c r="B25" s="361"/>
      <c r="C25" s="355"/>
      <c r="D25" s="355"/>
      <c r="E25" s="358"/>
      <c r="F25" s="107">
        <v>5.5E-2</v>
      </c>
      <c r="G25" s="108">
        <v>0.1</v>
      </c>
      <c r="H25" s="108">
        <v>0.2</v>
      </c>
      <c r="I25" s="391"/>
      <c r="J25" s="15"/>
      <c r="K25" s="15"/>
    </row>
    <row r="26" spans="1:11" ht="12.75" customHeight="1">
      <c r="A26" s="109"/>
      <c r="B26" s="425"/>
      <c r="C26" s="351"/>
      <c r="D26" s="351"/>
      <c r="E26" s="112"/>
      <c r="F26" s="112"/>
      <c r="G26" s="112"/>
      <c r="H26" s="112"/>
      <c r="I26" s="114">
        <f t="shared" ref="I26:I48" si="1">(E26+G26)+H26+F26</f>
        <v>0</v>
      </c>
      <c r="J26" s="15"/>
      <c r="K26" s="15"/>
    </row>
    <row r="27" spans="1:11" ht="12.75" customHeight="1">
      <c r="A27" s="109"/>
      <c r="B27" s="425"/>
      <c r="C27" s="351"/>
      <c r="D27" s="351"/>
      <c r="E27" s="112"/>
      <c r="F27" s="112"/>
      <c r="G27" s="112"/>
      <c r="H27" s="112"/>
      <c r="I27" s="114">
        <f t="shared" si="1"/>
        <v>0</v>
      </c>
      <c r="J27" s="15"/>
      <c r="K27" s="15"/>
    </row>
    <row r="28" spans="1:11" ht="15" customHeight="1">
      <c r="A28" s="109"/>
      <c r="B28" s="425"/>
      <c r="C28" s="351"/>
      <c r="D28" s="351"/>
      <c r="E28" s="112"/>
      <c r="F28" s="112"/>
      <c r="G28" s="112"/>
      <c r="H28" s="112"/>
      <c r="I28" s="114">
        <f t="shared" si="1"/>
        <v>0</v>
      </c>
      <c r="J28" s="15"/>
      <c r="K28" s="15"/>
    </row>
    <row r="29" spans="1:11" ht="12.75" customHeight="1">
      <c r="A29" s="109"/>
      <c r="B29" s="425"/>
      <c r="C29" s="351"/>
      <c r="D29" s="351"/>
      <c r="E29" s="112"/>
      <c r="F29" s="112"/>
      <c r="G29" s="112"/>
      <c r="H29" s="112"/>
      <c r="I29" s="114">
        <f t="shared" si="1"/>
        <v>0</v>
      </c>
      <c r="J29" s="15"/>
      <c r="K29" s="15"/>
    </row>
    <row r="30" spans="1:11" ht="12.75" customHeight="1">
      <c r="A30" s="109"/>
      <c r="B30" s="425"/>
      <c r="C30" s="351"/>
      <c r="D30" s="351"/>
      <c r="E30" s="112"/>
      <c r="F30" s="112"/>
      <c r="G30" s="112"/>
      <c r="H30" s="112"/>
      <c r="I30" s="114">
        <f t="shared" si="1"/>
        <v>0</v>
      </c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si="1"/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2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5" customHeight="1" thickBot="1">
      <c r="A49" s="394" t="s">
        <v>121</v>
      </c>
      <c r="B49" s="395"/>
      <c r="C49" s="395"/>
      <c r="D49" s="120"/>
      <c r="E49" s="121">
        <f>SUM(E26:E48)</f>
        <v>0</v>
      </c>
      <c r="F49" s="121">
        <f>SUM(F26:F48)</f>
        <v>0</v>
      </c>
      <c r="G49" s="121">
        <f>SUM(G26:G48)</f>
        <v>0</v>
      </c>
      <c r="H49" s="121">
        <f>SUM(H26:H48)</f>
        <v>0</v>
      </c>
      <c r="I49" s="122">
        <f>SUM(I26:I48)</f>
        <v>0</v>
      </c>
      <c r="J49" s="15"/>
      <c r="K49" s="15"/>
    </row>
    <row r="50" spans="1:11" ht="15" customHeight="1">
      <c r="A50" s="123" t="s">
        <v>122</v>
      </c>
      <c r="B50" s="124"/>
      <c r="C50" s="125"/>
      <c r="D50" s="125"/>
      <c r="E50" s="125"/>
      <c r="F50" s="125"/>
      <c r="G50" s="125"/>
      <c r="H50" s="125"/>
      <c r="I50" s="126"/>
      <c r="J50" s="15"/>
      <c r="K50" s="15"/>
    </row>
    <row r="51" spans="1:11" ht="15" customHeight="1">
      <c r="A51" s="386" t="s">
        <v>114</v>
      </c>
      <c r="B51" s="388" t="s">
        <v>115</v>
      </c>
      <c r="C51" s="360"/>
      <c r="D51" s="360"/>
      <c r="E51" s="389" t="s">
        <v>116</v>
      </c>
      <c r="F51" s="356" t="s">
        <v>41</v>
      </c>
      <c r="G51" s="351"/>
      <c r="H51" s="351"/>
      <c r="I51" s="390" t="s">
        <v>117</v>
      </c>
      <c r="J51" s="15"/>
      <c r="K51" s="15"/>
    </row>
    <row r="52" spans="1:11" ht="12.75" customHeight="1">
      <c r="A52" s="387"/>
      <c r="B52" s="361"/>
      <c r="C52" s="355"/>
      <c r="D52" s="355"/>
      <c r="E52" s="358"/>
      <c r="F52" s="107">
        <v>5.5E-2</v>
      </c>
      <c r="G52" s="127">
        <v>0.1</v>
      </c>
      <c r="H52" s="127">
        <v>0.2</v>
      </c>
      <c r="I52" s="391"/>
      <c r="J52" s="15"/>
      <c r="K52" s="15"/>
    </row>
    <row r="53" spans="1:11" ht="12.75" customHeight="1">
      <c r="A53" s="109"/>
      <c r="B53" s="396"/>
      <c r="C53" s="351"/>
      <c r="D53" s="351"/>
      <c r="E53" s="112"/>
      <c r="F53" s="112"/>
      <c r="G53" s="112"/>
      <c r="H53" s="112"/>
      <c r="I53" s="114">
        <f>(E53+G53)+H53</f>
        <v>0</v>
      </c>
      <c r="J53" s="15"/>
      <c r="K53" s="15"/>
    </row>
    <row r="54" spans="1:11" ht="12.75" customHeight="1">
      <c r="A54" s="109"/>
      <c r="B54" s="397"/>
      <c r="C54" s="351"/>
      <c r="D54" s="351"/>
      <c r="E54" s="112"/>
      <c r="F54" s="112"/>
      <c r="G54" s="112"/>
      <c r="H54" s="112"/>
      <c r="I54" s="114">
        <f>(E54+G54)+H54</f>
        <v>0</v>
      </c>
      <c r="J54" s="15"/>
      <c r="K54" s="15"/>
    </row>
    <row r="55" spans="1:11" ht="12.75" customHeight="1">
      <c r="A55" s="109"/>
      <c r="B55" s="397"/>
      <c r="C55" s="351"/>
      <c r="D55" s="351"/>
      <c r="E55" s="112"/>
      <c r="F55" s="112"/>
      <c r="G55" s="112"/>
      <c r="H55" s="112"/>
      <c r="I55" s="114"/>
      <c r="J55" s="15"/>
      <c r="K55" s="15"/>
    </row>
    <row r="56" spans="1:11" ht="12.75" customHeight="1">
      <c r="A56" s="109"/>
      <c r="B56" s="427"/>
      <c r="C56" s="367"/>
      <c r="D56" s="367"/>
      <c r="E56" s="112"/>
      <c r="F56" s="112"/>
      <c r="G56" s="112"/>
      <c r="H56" s="112"/>
      <c r="I56" s="114">
        <f>(E56+G56)+H56</f>
        <v>0</v>
      </c>
      <c r="J56" s="15"/>
      <c r="K56" s="15"/>
    </row>
    <row r="57" spans="1:11" ht="12.75" customHeight="1" thickBot="1">
      <c r="A57" s="394" t="s">
        <v>123</v>
      </c>
      <c r="B57" s="395"/>
      <c r="C57" s="395"/>
      <c r="D57" s="120"/>
      <c r="E57" s="121">
        <f>SUM(E53:E56)</f>
        <v>0</v>
      </c>
      <c r="F57" s="121">
        <f>SUM(F53:F56)</f>
        <v>0</v>
      </c>
      <c r="G57" s="121">
        <f>SUM(G53:G56)</f>
        <v>0</v>
      </c>
      <c r="H57" s="121">
        <f>SUM(H53:H56)</f>
        <v>0</v>
      </c>
      <c r="I57" s="128">
        <f>(E57+G57)+H57</f>
        <v>0</v>
      </c>
      <c r="J57" s="15"/>
      <c r="K57" s="15"/>
    </row>
    <row r="58" spans="1:11" ht="15" customHeight="1" thickBot="1">
      <c r="A58" s="392" t="s">
        <v>124</v>
      </c>
      <c r="B58" s="393"/>
      <c r="C58" s="393"/>
      <c r="D58" s="393"/>
      <c r="E58" s="129">
        <f>E49+E57</f>
        <v>0</v>
      </c>
      <c r="F58" s="129">
        <f>F49+F57</f>
        <v>0</v>
      </c>
      <c r="G58" s="129">
        <f>G49+G57</f>
        <v>0</v>
      </c>
      <c r="H58" s="129">
        <f>H49+H57</f>
        <v>0</v>
      </c>
      <c r="I58" s="130">
        <f>I49+I57</f>
        <v>0</v>
      </c>
      <c r="J58" s="15"/>
      <c r="K58" s="15"/>
    </row>
    <row r="59" spans="1:11" ht="15" customHeight="1" thickBot="1">
      <c r="A59" s="143"/>
      <c r="B59" s="144"/>
      <c r="C59" s="144"/>
      <c r="D59" s="143"/>
      <c r="E59" s="145"/>
      <c r="F59" s="145"/>
      <c r="G59" s="145"/>
      <c r="H59" s="145"/>
      <c r="I59" s="146"/>
      <c r="J59" s="15"/>
      <c r="K59" s="15"/>
    </row>
    <row r="60" spans="1:11" ht="12.75" customHeight="1">
      <c r="A60" s="147" t="s">
        <v>129</v>
      </c>
      <c r="B60" s="148"/>
      <c r="C60" s="149"/>
      <c r="D60" s="149"/>
      <c r="E60" s="149"/>
      <c r="F60" s="149"/>
      <c r="G60" s="149"/>
      <c r="H60" s="149"/>
      <c r="I60" s="150"/>
      <c r="J60" s="15"/>
      <c r="K60" s="15"/>
    </row>
    <row r="61" spans="1:11" ht="12.75" customHeight="1">
      <c r="A61" s="386" t="s">
        <v>114</v>
      </c>
      <c r="B61" s="388" t="s">
        <v>115</v>
      </c>
      <c r="C61" s="360"/>
      <c r="D61" s="360"/>
      <c r="E61" s="389" t="s">
        <v>116</v>
      </c>
      <c r="F61" s="356" t="s">
        <v>41</v>
      </c>
      <c r="G61" s="351"/>
      <c r="H61" s="351"/>
      <c r="I61" s="390" t="s">
        <v>117</v>
      </c>
      <c r="J61" s="15"/>
      <c r="K61" s="15"/>
    </row>
    <row r="62" spans="1:11" ht="12.75" customHeight="1">
      <c r="A62" s="387"/>
      <c r="B62" s="361"/>
      <c r="C62" s="355"/>
      <c r="D62" s="355"/>
      <c r="E62" s="358"/>
      <c r="F62" s="107">
        <v>5.5E-2</v>
      </c>
      <c r="G62" s="108">
        <v>0.1</v>
      </c>
      <c r="H62" s="108">
        <v>0.2</v>
      </c>
      <c r="I62" s="391"/>
      <c r="J62" s="15"/>
      <c r="K62" s="15"/>
    </row>
    <row r="63" spans="1:11" ht="12.75" customHeight="1">
      <c r="A63" s="151"/>
      <c r="B63" s="409"/>
      <c r="C63" s="351"/>
      <c r="D63" s="351"/>
      <c r="E63" s="112"/>
      <c r="F63" s="112"/>
      <c r="G63" s="112"/>
      <c r="H63" s="112"/>
      <c r="I63" s="114">
        <f>(E63+G63)+H63</f>
        <v>0</v>
      </c>
      <c r="J63" s="15"/>
      <c r="K63" s="15"/>
    </row>
    <row r="64" spans="1:11" ht="14.25" customHeight="1">
      <c r="A64" s="152"/>
      <c r="B64" s="401"/>
      <c r="C64" s="351"/>
      <c r="D64" s="351"/>
      <c r="E64" s="153"/>
      <c r="F64" s="153"/>
      <c r="G64" s="153"/>
      <c r="H64" s="153"/>
      <c r="I64" s="154">
        <f>(E64+G64)+H64</f>
        <v>0</v>
      </c>
      <c r="J64" s="15"/>
      <c r="K64" s="15"/>
    </row>
    <row r="65" spans="1:11" ht="15" customHeight="1" thickBot="1">
      <c r="A65" s="413" t="s">
        <v>130</v>
      </c>
      <c r="B65" s="395"/>
      <c r="C65" s="395"/>
      <c r="D65" s="155"/>
      <c r="E65" s="156">
        <f>SUM(E63:E64)</f>
        <v>0</v>
      </c>
      <c r="F65" s="156">
        <f>SUM(F63:F64)</f>
        <v>0</v>
      </c>
      <c r="G65" s="156">
        <f>SUM(G63:G64)</f>
        <v>0</v>
      </c>
      <c r="H65" s="156">
        <f>SUM(H63:H64)</f>
        <v>0</v>
      </c>
      <c r="I65" s="157">
        <f>SUM(I63:I64)</f>
        <v>0</v>
      </c>
      <c r="J65" s="15"/>
      <c r="K65" s="15"/>
    </row>
    <row r="66" spans="1:11" ht="12.75" customHeight="1">
      <c r="A66" s="158"/>
      <c r="B66" s="158"/>
      <c r="C66" s="6"/>
      <c r="D66" s="6"/>
      <c r="E66" s="6"/>
      <c r="F66" s="6"/>
      <c r="G66" s="6"/>
      <c r="H66" s="6"/>
      <c r="I66" s="158"/>
      <c r="J66" s="15"/>
      <c r="K66" s="15"/>
    </row>
    <row r="67" spans="1:11" ht="12.75" customHeight="1">
      <c r="A67" s="414" t="s">
        <v>131</v>
      </c>
      <c r="B67" s="362"/>
      <c r="C67" s="362"/>
      <c r="D67" s="362"/>
      <c r="E67" s="159"/>
      <c r="F67" s="159"/>
      <c r="G67" s="159"/>
      <c r="H67" s="159"/>
      <c r="I67" s="160"/>
      <c r="J67" s="15"/>
      <c r="K67" s="15"/>
    </row>
    <row r="68" spans="1:11" ht="13.5" customHeight="1" thickBot="1">
      <c r="A68" s="161"/>
      <c r="B68" s="161"/>
      <c r="C68" s="161"/>
      <c r="D68" s="161"/>
      <c r="E68" s="6"/>
      <c r="F68" s="6"/>
      <c r="G68" s="6"/>
      <c r="H68" s="6"/>
      <c r="I68" s="158"/>
      <c r="J68" s="15"/>
      <c r="K68" s="15"/>
    </row>
    <row r="69" spans="1:11" ht="12.75" customHeight="1">
      <c r="A69" s="162" t="s">
        <v>132</v>
      </c>
      <c r="B69" s="163"/>
      <c r="C69" s="164"/>
      <c r="D69" s="164"/>
      <c r="E69" s="164"/>
      <c r="F69" s="164"/>
      <c r="G69" s="164"/>
      <c r="H69" s="164"/>
      <c r="I69" s="165"/>
      <c r="J69" s="15"/>
      <c r="K69" s="15"/>
    </row>
    <row r="70" spans="1:11" ht="12.75" customHeight="1">
      <c r="A70" s="386" t="s">
        <v>114</v>
      </c>
      <c r="B70" s="388" t="s">
        <v>115</v>
      </c>
      <c r="C70" s="360"/>
      <c r="D70" s="360"/>
      <c r="E70" s="389" t="s">
        <v>116</v>
      </c>
      <c r="F70" s="418" t="s">
        <v>41</v>
      </c>
      <c r="G70" s="351"/>
      <c r="H70" s="351"/>
      <c r="I70" s="390" t="s">
        <v>117</v>
      </c>
      <c r="J70" s="15"/>
      <c r="K70" s="15"/>
    </row>
    <row r="71" spans="1:11" ht="12.75" customHeight="1">
      <c r="A71" s="387"/>
      <c r="B71" s="361"/>
      <c r="C71" s="355"/>
      <c r="D71" s="355"/>
      <c r="E71" s="358"/>
      <c r="F71" s="107">
        <v>5.5E-2</v>
      </c>
      <c r="G71" s="108">
        <v>0.1</v>
      </c>
      <c r="H71" s="108">
        <v>0.2</v>
      </c>
      <c r="I71" s="391"/>
      <c r="J71" s="15"/>
      <c r="K71" s="15"/>
    </row>
    <row r="72" spans="1:11" ht="12.75" customHeight="1">
      <c r="A72" s="109"/>
      <c r="B72" s="402"/>
      <c r="C72" s="351"/>
      <c r="D72" s="351"/>
      <c r="E72" s="167"/>
      <c r="F72" s="167"/>
      <c r="G72" s="167"/>
      <c r="H72" s="167"/>
      <c r="I72" s="114">
        <f>(E72+G72)+H72</f>
        <v>0</v>
      </c>
      <c r="J72" s="15"/>
      <c r="K72" s="15"/>
    </row>
    <row r="73" spans="1:11" ht="12.75" customHeight="1">
      <c r="A73" s="168"/>
      <c r="B73" s="402"/>
      <c r="C73" s="351"/>
      <c r="D73" s="351"/>
      <c r="E73" s="112"/>
      <c r="F73" s="112"/>
      <c r="G73" s="112"/>
      <c r="H73" s="112"/>
      <c r="I73" s="114">
        <f>(E73+G73)+H73</f>
        <v>0</v>
      </c>
      <c r="J73" s="15"/>
      <c r="K73" s="15"/>
    </row>
    <row r="74" spans="1:11" ht="15" customHeight="1" thickBot="1">
      <c r="A74" s="169" t="s">
        <v>133</v>
      </c>
      <c r="B74" s="170"/>
      <c r="C74" s="170"/>
      <c r="D74" s="171"/>
      <c r="E74" s="172">
        <f>SUM(E72:E73)</f>
        <v>0</v>
      </c>
      <c r="F74" s="172">
        <f>SUM(F72:F73)</f>
        <v>0</v>
      </c>
      <c r="G74" s="172">
        <f>SUM(G72:G73)</f>
        <v>0</v>
      </c>
      <c r="H74" s="172">
        <f>SUM(H72:H73)</f>
        <v>0</v>
      </c>
      <c r="I74" s="173">
        <f>SUM(I72:I73)</f>
        <v>0</v>
      </c>
      <c r="J74" s="15"/>
      <c r="K74" s="15"/>
    </row>
    <row r="75" spans="1:11" ht="12.75" customHeight="1">
      <c r="A75" s="162" t="s">
        <v>134</v>
      </c>
      <c r="B75" s="163"/>
      <c r="C75" s="164"/>
      <c r="D75" s="164"/>
      <c r="E75" s="164"/>
      <c r="F75" s="164"/>
      <c r="G75" s="164"/>
      <c r="H75" s="164"/>
      <c r="I75" s="165"/>
      <c r="J75" s="15"/>
      <c r="K75" s="15"/>
    </row>
    <row r="76" spans="1:11" ht="12.75" customHeight="1">
      <c r="A76" s="386" t="s">
        <v>114</v>
      </c>
      <c r="B76" s="388" t="s">
        <v>115</v>
      </c>
      <c r="C76" s="360"/>
      <c r="D76" s="360"/>
      <c r="E76" s="389" t="s">
        <v>116</v>
      </c>
      <c r="F76" s="106"/>
      <c r="G76" s="418" t="s">
        <v>41</v>
      </c>
      <c r="H76" s="351"/>
      <c r="I76" s="390" t="s">
        <v>117</v>
      </c>
      <c r="J76" s="15"/>
      <c r="K76" s="15"/>
    </row>
    <row r="77" spans="1:11" ht="12.75" customHeight="1">
      <c r="A77" s="387"/>
      <c r="B77" s="361"/>
      <c r="C77" s="355"/>
      <c r="D77" s="355"/>
      <c r="E77" s="358"/>
      <c r="F77" s="107"/>
      <c r="G77" s="127">
        <v>0.1</v>
      </c>
      <c r="H77" s="127">
        <v>0.2</v>
      </c>
      <c r="I77" s="391"/>
      <c r="J77" s="15"/>
      <c r="K77" s="15"/>
    </row>
    <row r="78" spans="1:11" ht="12.75" customHeight="1">
      <c r="A78" s="109"/>
      <c r="B78" s="402"/>
      <c r="C78" s="351"/>
      <c r="D78" s="351"/>
      <c r="E78" s="167"/>
      <c r="F78" s="167"/>
      <c r="G78" s="167"/>
      <c r="H78" s="167"/>
      <c r="I78" s="114">
        <f>(E78+G78)+H78</f>
        <v>0</v>
      </c>
      <c r="J78" s="15"/>
      <c r="K78" s="15"/>
    </row>
    <row r="79" spans="1:11" ht="12.75" customHeight="1">
      <c r="A79" s="174"/>
      <c r="B79" s="402"/>
      <c r="C79" s="351"/>
      <c r="D79" s="351"/>
      <c r="E79" s="175"/>
      <c r="F79" s="175"/>
      <c r="G79" s="175"/>
      <c r="H79" s="175"/>
      <c r="I79" s="154">
        <f>(E79+G79)+H79</f>
        <v>0</v>
      </c>
      <c r="J79" s="15"/>
      <c r="K79" s="15"/>
    </row>
    <row r="80" spans="1:11" ht="15" customHeight="1" thickBot="1">
      <c r="A80" s="176" t="s">
        <v>135</v>
      </c>
      <c r="B80" s="403"/>
      <c r="C80" s="395"/>
      <c r="D80" s="404"/>
      <c r="E80" s="172">
        <f>SUM(E78:E79)</f>
        <v>0</v>
      </c>
      <c r="F80" s="172"/>
      <c r="G80" s="172">
        <f>SUM(G78:G79)</f>
        <v>0</v>
      </c>
      <c r="H80" s="172">
        <f>SUM(H78:H79)</f>
        <v>0</v>
      </c>
      <c r="I80" s="173">
        <f>SUM(I78:I79)</f>
        <v>0</v>
      </c>
      <c r="J80" s="15"/>
      <c r="K80" s="15"/>
    </row>
    <row r="81" spans="1:11" ht="15" customHeight="1" thickBot="1">
      <c r="A81" s="161"/>
      <c r="B81" s="161"/>
      <c r="C81" s="161"/>
      <c r="D81" s="132"/>
      <c r="E81" s="133"/>
      <c r="F81" s="133"/>
      <c r="G81" s="133"/>
      <c r="H81" s="133"/>
      <c r="I81" s="177"/>
      <c r="J81" s="15"/>
      <c r="K81" s="15"/>
    </row>
    <row r="82" spans="1:11" ht="15.75" customHeight="1">
      <c r="A82" s="178" t="s">
        <v>136</v>
      </c>
      <c r="B82" s="179"/>
      <c r="C82" s="149"/>
      <c r="D82" s="149"/>
      <c r="E82" s="149"/>
      <c r="F82" s="149"/>
      <c r="G82" s="149"/>
      <c r="H82" s="149"/>
      <c r="I82" s="150"/>
      <c r="J82" s="15"/>
      <c r="K82" s="15"/>
    </row>
    <row r="83" spans="1:11" ht="63.75" customHeight="1">
      <c r="A83" s="180" t="s">
        <v>114</v>
      </c>
      <c r="B83" s="181" t="s">
        <v>137</v>
      </c>
      <c r="C83" s="405" t="s">
        <v>138</v>
      </c>
      <c r="D83" s="351"/>
      <c r="E83" s="416" t="s">
        <v>139</v>
      </c>
      <c r="F83" s="351"/>
      <c r="G83" s="351"/>
      <c r="H83" s="351"/>
      <c r="I83" s="182" t="s">
        <v>140</v>
      </c>
      <c r="J83" s="15"/>
      <c r="K83" s="15"/>
    </row>
    <row r="84" spans="1:11" ht="12.75" customHeight="1">
      <c r="A84" s="183"/>
      <c r="B84" s="184"/>
      <c r="C84" s="406"/>
      <c r="D84" s="351"/>
      <c r="E84" s="415"/>
      <c r="F84" s="351"/>
      <c r="G84" s="351"/>
      <c r="H84" s="351"/>
      <c r="I84" s="186"/>
      <c r="J84" s="15"/>
      <c r="K84" s="15"/>
    </row>
    <row r="85" spans="1:11" ht="12.75" customHeight="1">
      <c r="A85" s="183"/>
      <c r="B85" s="184"/>
      <c r="C85" s="406"/>
      <c r="D85" s="351"/>
      <c r="E85" s="417"/>
      <c r="F85" s="351"/>
      <c r="G85" s="351"/>
      <c r="H85" s="351"/>
      <c r="I85" s="186"/>
      <c r="J85" s="15"/>
      <c r="K85" s="15"/>
    </row>
    <row r="86" spans="1:11" ht="12.75" customHeight="1">
      <c r="A86" s="183"/>
      <c r="B86" s="184"/>
      <c r="C86" s="406"/>
      <c r="D86" s="351"/>
      <c r="E86" s="417"/>
      <c r="F86" s="351"/>
      <c r="G86" s="351"/>
      <c r="H86" s="351"/>
      <c r="I86" s="186"/>
      <c r="J86" s="15"/>
      <c r="K86" s="15"/>
    </row>
    <row r="87" spans="1:11" ht="12.75" customHeight="1">
      <c r="A87" s="183"/>
      <c r="B87" s="184"/>
      <c r="C87" s="406"/>
      <c r="D87" s="351"/>
      <c r="E87" s="417"/>
      <c r="F87" s="351"/>
      <c r="G87" s="351"/>
      <c r="H87" s="351"/>
      <c r="I87" s="186"/>
      <c r="J87" s="15"/>
      <c r="K87" s="15"/>
    </row>
    <row r="88" spans="1:11" ht="12.75" customHeight="1">
      <c r="A88" s="183"/>
      <c r="B88" s="184"/>
      <c r="C88" s="406"/>
      <c r="D88" s="351"/>
      <c r="E88" s="417"/>
      <c r="F88" s="351"/>
      <c r="G88" s="351"/>
      <c r="H88" s="351"/>
      <c r="I88" s="186"/>
      <c r="J88" s="15"/>
      <c r="K88" s="15"/>
    </row>
    <row r="89" spans="1:11" ht="12.75" customHeight="1">
      <c r="A89" s="183"/>
      <c r="B89" s="184"/>
      <c r="C89" s="406"/>
      <c r="D89" s="351"/>
      <c r="E89" s="417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06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06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06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06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06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06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06"/>
      <c r="D96" s="351"/>
      <c r="E96" s="419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06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06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06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06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06"/>
      <c r="D101" s="351"/>
      <c r="E101" s="417"/>
      <c r="F101" s="351"/>
      <c r="G101" s="351"/>
      <c r="H101" s="351"/>
      <c r="I101" s="186"/>
      <c r="J101" s="15"/>
      <c r="K101" s="15"/>
    </row>
    <row r="102" spans="1:11" ht="12.75" customHeight="1">
      <c r="A102" s="187"/>
      <c r="B102" s="188"/>
      <c r="C102" s="406"/>
      <c r="D102" s="351"/>
      <c r="E102" s="415"/>
      <c r="F102" s="351"/>
      <c r="G102" s="351"/>
      <c r="H102" s="351"/>
      <c r="I102" s="189"/>
      <c r="J102" s="15"/>
      <c r="K102" s="15"/>
    </row>
    <row r="103" spans="1:11" ht="12.75" customHeight="1">
      <c r="A103" s="187"/>
      <c r="B103" s="188"/>
      <c r="C103" s="406"/>
      <c r="D103" s="351"/>
      <c r="E103" s="415"/>
      <c r="F103" s="351"/>
      <c r="G103" s="351"/>
      <c r="H103" s="351"/>
      <c r="I103" s="189"/>
      <c r="J103" s="15"/>
      <c r="K103" s="15"/>
    </row>
    <row r="104" spans="1:11" ht="12.75" customHeight="1">
      <c r="A104" s="190"/>
      <c r="B104" s="188"/>
      <c r="C104" s="406"/>
      <c r="D104" s="351"/>
      <c r="E104" s="415"/>
      <c r="F104" s="351"/>
      <c r="G104" s="351"/>
      <c r="H104" s="351"/>
      <c r="I104" s="189"/>
      <c r="J104" s="15"/>
      <c r="K104" s="15"/>
    </row>
    <row r="105" spans="1:11" ht="14.25" customHeight="1">
      <c r="A105" s="420" t="s">
        <v>141</v>
      </c>
      <c r="B105" s="351"/>
      <c r="C105" s="351"/>
      <c r="D105" s="351"/>
      <c r="E105" s="351"/>
      <c r="F105" s="351"/>
      <c r="G105" s="351"/>
      <c r="H105" s="351"/>
      <c r="I105" s="191">
        <f>SUM(I84:I104)</f>
        <v>0</v>
      </c>
      <c r="J105" s="15"/>
      <c r="K105" s="15"/>
    </row>
    <row r="106" spans="1:11" ht="14.25" customHeight="1">
      <c r="A106" s="422" t="s">
        <v>142</v>
      </c>
      <c r="B106" s="351"/>
      <c r="C106" s="351"/>
      <c r="D106" s="351"/>
      <c r="E106" s="351"/>
      <c r="F106" s="351"/>
      <c r="G106" s="351"/>
      <c r="H106" s="351"/>
      <c r="I106" s="192">
        <v>5</v>
      </c>
      <c r="J106" s="15"/>
      <c r="K106" s="15"/>
    </row>
    <row r="107" spans="1:11" ht="15" customHeight="1">
      <c r="A107" s="411" t="s">
        <v>143</v>
      </c>
      <c r="B107" s="351"/>
      <c r="C107" s="351"/>
      <c r="D107" s="351"/>
      <c r="E107" s="351"/>
      <c r="F107" s="351"/>
      <c r="G107" s="351"/>
      <c r="H107" s="351"/>
      <c r="I107" s="193" t="str">
        <f>IF(I105&gt;0,(IF(I106=3,(I105*0.244)))+(IF(I106=4,(I105*0.276)))+(IF(I106=5,(I105*0.303)))+(IF(I106=6,(I105*0.318)))+(IF(I106&gt;=7,(I105*0.335))),"0")</f>
        <v>0</v>
      </c>
      <c r="J107" s="15"/>
      <c r="K107" s="15"/>
    </row>
    <row r="108" spans="1:11" ht="12.75" customHeight="1">
      <c r="A108" s="194" t="s">
        <v>114</v>
      </c>
      <c r="B108" s="195" t="s">
        <v>144</v>
      </c>
      <c r="C108" s="405" t="s">
        <v>138</v>
      </c>
      <c r="D108" s="351"/>
      <c r="E108" s="351"/>
      <c r="F108" s="351"/>
      <c r="G108" s="351"/>
      <c r="H108" s="351"/>
      <c r="I108" s="196" t="s">
        <v>145</v>
      </c>
      <c r="J108" s="15"/>
      <c r="K108" s="15"/>
    </row>
    <row r="109" spans="1:11" ht="12.75" customHeight="1">
      <c r="A109" s="151"/>
      <c r="B109" s="197"/>
      <c r="C109" s="409"/>
      <c r="D109" s="351"/>
      <c r="E109" s="351"/>
      <c r="F109" s="351"/>
      <c r="G109" s="351"/>
      <c r="H109" s="351"/>
      <c r="I109" s="198"/>
      <c r="J109" s="15"/>
      <c r="K109" s="15"/>
    </row>
    <row r="110" spans="1:11" ht="12.75" customHeight="1">
      <c r="A110" s="199"/>
      <c r="B110" s="200"/>
      <c r="C110" s="421"/>
      <c r="D110" s="351"/>
      <c r="E110" s="351"/>
      <c r="F110" s="351"/>
      <c r="G110" s="351"/>
      <c r="H110" s="351"/>
      <c r="I110" s="201"/>
      <c r="J110" s="15"/>
      <c r="K110" s="15"/>
    </row>
    <row r="111" spans="1:11" ht="15" customHeight="1">
      <c r="A111" s="411" t="s">
        <v>146</v>
      </c>
      <c r="B111" s="351"/>
      <c r="C111" s="351"/>
      <c r="D111" s="351"/>
      <c r="E111" s="351"/>
      <c r="F111" s="351"/>
      <c r="G111" s="351"/>
      <c r="H111" s="351"/>
      <c r="I111" s="202">
        <f>SUM(I109:I110)</f>
        <v>0</v>
      </c>
      <c r="J111" s="15"/>
      <c r="K111" s="15"/>
    </row>
    <row r="112" spans="1:11" ht="12.75" customHeight="1">
      <c r="A112" s="386" t="s">
        <v>114</v>
      </c>
      <c r="B112" s="388" t="s">
        <v>147</v>
      </c>
      <c r="C112" s="360"/>
      <c r="D112" s="360"/>
      <c r="E112" s="389" t="s">
        <v>116</v>
      </c>
      <c r="F112" s="106"/>
      <c r="G112" s="418" t="s">
        <v>41</v>
      </c>
      <c r="H112" s="351"/>
      <c r="I112" s="390" t="s">
        <v>117</v>
      </c>
      <c r="J112" s="15"/>
      <c r="K112" s="15"/>
    </row>
    <row r="113" spans="1:11" ht="12.75" customHeight="1">
      <c r="A113" s="387"/>
      <c r="B113" s="361"/>
      <c r="C113" s="355"/>
      <c r="D113" s="355"/>
      <c r="E113" s="358"/>
      <c r="F113" s="203"/>
      <c r="G113" s="127">
        <v>0.1</v>
      </c>
      <c r="H113" s="127">
        <v>0.2</v>
      </c>
      <c r="I113" s="391"/>
      <c r="J113" s="15"/>
      <c r="K113" s="15"/>
    </row>
    <row r="114" spans="1:11" ht="14.25" customHeight="1">
      <c r="A114" s="204"/>
      <c r="B114" s="412"/>
      <c r="C114" s="351"/>
      <c r="D114" s="351"/>
      <c r="E114" s="153"/>
      <c r="F114" s="153"/>
      <c r="G114" s="153"/>
      <c r="H114" s="153"/>
      <c r="I114" s="114">
        <f>(E114+G114)+H114</f>
        <v>0</v>
      </c>
      <c r="J114" s="15"/>
      <c r="K114" s="15"/>
    </row>
    <row r="115" spans="1:11" ht="14.25" customHeight="1">
      <c r="A115" s="204"/>
      <c r="B115" s="412"/>
      <c r="C115" s="351"/>
      <c r="D115" s="351"/>
      <c r="E115" s="153"/>
      <c r="F115" s="153"/>
      <c r="G115" s="153"/>
      <c r="H115" s="153"/>
      <c r="I115" s="114">
        <f>(E115+G115)+H115</f>
        <v>0</v>
      </c>
      <c r="J115" s="15"/>
      <c r="K115" s="15"/>
    </row>
    <row r="116" spans="1:11" ht="14.25" customHeight="1">
      <c r="A116" s="411" t="s">
        <v>148</v>
      </c>
      <c r="B116" s="351"/>
      <c r="C116" s="351"/>
      <c r="D116" s="351"/>
      <c r="E116" s="205">
        <f>SUM(E114:E115)</f>
        <v>0</v>
      </c>
      <c r="F116" s="205"/>
      <c r="G116" s="205">
        <f>SUM(G114:G115)</f>
        <v>0</v>
      </c>
      <c r="H116" s="205">
        <f>SUM(H114:H115)</f>
        <v>0</v>
      </c>
      <c r="I116" s="206">
        <f>SUM(I114:I115)</f>
        <v>0</v>
      </c>
      <c r="J116" s="15"/>
      <c r="K116" s="15"/>
    </row>
    <row r="117" spans="1:11" ht="15" customHeight="1" thickBot="1">
      <c r="A117" s="207" t="s">
        <v>149</v>
      </c>
      <c r="B117" s="208"/>
      <c r="C117" s="208"/>
      <c r="D117" s="155"/>
      <c r="E117" s="209">
        <f>(I107+I111)+E116</f>
        <v>0</v>
      </c>
      <c r="F117" s="209"/>
      <c r="G117" s="209">
        <f>G116</f>
        <v>0</v>
      </c>
      <c r="H117" s="209">
        <f>H116</f>
        <v>0</v>
      </c>
      <c r="I117" s="210">
        <f>(E117+H117)+G117</f>
        <v>0</v>
      </c>
      <c r="J117" s="15"/>
      <c r="K117" s="15"/>
    </row>
    <row r="118" spans="1:11" ht="15" customHeight="1" thickBot="1">
      <c r="A118" s="211"/>
      <c r="B118" s="211"/>
      <c r="C118" s="22"/>
      <c r="D118" s="22"/>
      <c r="E118" s="22"/>
      <c r="F118" s="22"/>
      <c r="G118" s="22"/>
      <c r="H118" s="22"/>
      <c r="I118" s="212"/>
      <c r="J118" s="15"/>
      <c r="K118" s="15"/>
    </row>
    <row r="119" spans="1:11" ht="15" customHeight="1">
      <c r="A119" s="213" t="s">
        <v>150</v>
      </c>
      <c r="B119" s="214"/>
      <c r="C119" s="215"/>
      <c r="D119" s="215"/>
      <c r="E119" s="215"/>
      <c r="F119" s="215"/>
      <c r="G119" s="215"/>
      <c r="H119" s="215"/>
      <c r="I119" s="216"/>
      <c r="J119" s="15"/>
      <c r="K119" s="15"/>
    </row>
    <row r="120" spans="1:11" ht="12.75" customHeight="1">
      <c r="A120" s="386" t="s">
        <v>114</v>
      </c>
      <c r="B120" s="388" t="s">
        <v>151</v>
      </c>
      <c r="C120" s="360"/>
      <c r="D120" s="360"/>
      <c r="E120" s="389" t="s">
        <v>116</v>
      </c>
      <c r="F120" s="106"/>
      <c r="G120" s="418" t="s">
        <v>41</v>
      </c>
      <c r="H120" s="351"/>
      <c r="I120" s="390" t="s">
        <v>117</v>
      </c>
      <c r="J120" s="15"/>
      <c r="K120" s="15"/>
    </row>
    <row r="121" spans="1:11" ht="12.75" customHeight="1">
      <c r="A121" s="387"/>
      <c r="B121" s="361"/>
      <c r="C121" s="355"/>
      <c r="D121" s="355"/>
      <c r="E121" s="358"/>
      <c r="F121" s="203"/>
      <c r="G121" s="127">
        <v>0.1</v>
      </c>
      <c r="H121" s="127">
        <v>0.2</v>
      </c>
      <c r="I121" s="391"/>
      <c r="J121" s="15"/>
      <c r="K121" s="15"/>
    </row>
    <row r="122" spans="1:11" ht="12.75" customHeight="1">
      <c r="A122" s="194"/>
      <c r="B122" s="396"/>
      <c r="C122" s="351"/>
      <c r="D122" s="351"/>
      <c r="E122" s="112"/>
      <c r="F122" s="112"/>
      <c r="G122" s="112"/>
      <c r="H122" s="112"/>
      <c r="I122" s="114">
        <f>(E122+G122)+H122</f>
        <v>0</v>
      </c>
      <c r="J122" s="15"/>
      <c r="K122" s="15"/>
    </row>
    <row r="123" spans="1:11" ht="12.75" customHeight="1">
      <c r="A123" s="168"/>
      <c r="B123" s="408"/>
      <c r="C123" s="351"/>
      <c r="D123" s="351"/>
      <c r="E123" s="112"/>
      <c r="F123" s="112"/>
      <c r="G123" s="112"/>
      <c r="H123" s="112"/>
      <c r="I123" s="114">
        <f>(E123+G123)+H123</f>
        <v>0</v>
      </c>
      <c r="J123" s="15"/>
      <c r="K123" s="15"/>
    </row>
    <row r="124" spans="1:11" ht="15" customHeight="1" thickBot="1">
      <c r="A124" s="217" t="s">
        <v>152</v>
      </c>
      <c r="B124" s="218"/>
      <c r="C124" s="218"/>
      <c r="D124" s="219"/>
      <c r="E124" s="220">
        <f>SUM(E122:E123)</f>
        <v>0</v>
      </c>
      <c r="F124" s="220"/>
      <c r="G124" s="220">
        <f>SUM(G122:G123)</f>
        <v>0</v>
      </c>
      <c r="H124" s="220">
        <f>SUM(H122:H123)</f>
        <v>0</v>
      </c>
      <c r="I124" s="221">
        <f>SUM(I122:I123)</f>
        <v>0</v>
      </c>
      <c r="J124" s="15"/>
      <c r="K124" s="15"/>
    </row>
    <row r="125" spans="1:11" ht="15" customHeight="1" thickBot="1">
      <c r="A125" s="132"/>
      <c r="B125" s="132"/>
      <c r="C125" s="132"/>
      <c r="D125" s="132"/>
      <c r="E125" s="133"/>
      <c r="F125" s="133"/>
      <c r="G125" s="133"/>
      <c r="H125" s="133"/>
      <c r="I125" s="177"/>
      <c r="J125" s="15"/>
      <c r="K125" s="15"/>
    </row>
    <row r="126" spans="1:11" ht="12.75" customHeight="1">
      <c r="A126" s="162" t="s">
        <v>153</v>
      </c>
      <c r="B126" s="163"/>
      <c r="C126" s="164"/>
      <c r="D126" s="164"/>
      <c r="E126" s="164"/>
      <c r="F126" s="164"/>
      <c r="G126" s="164"/>
      <c r="H126" s="164"/>
      <c r="I126" s="165"/>
      <c r="J126" s="15"/>
      <c r="K126" s="15"/>
    </row>
    <row r="127" spans="1:11" ht="12.75" customHeight="1">
      <c r="A127" s="423" t="s">
        <v>114</v>
      </c>
      <c r="B127" s="410" t="s">
        <v>115</v>
      </c>
      <c r="C127" s="360"/>
      <c r="D127" s="360"/>
      <c r="E127" s="389" t="s">
        <v>116</v>
      </c>
      <c r="F127" s="106"/>
      <c r="G127" s="418" t="s">
        <v>41</v>
      </c>
      <c r="H127" s="351"/>
      <c r="I127" s="390" t="s">
        <v>117</v>
      </c>
      <c r="J127" s="15"/>
      <c r="K127" s="15"/>
    </row>
    <row r="128" spans="1:11" ht="12.75" customHeight="1">
      <c r="A128" s="424"/>
      <c r="B128" s="355"/>
      <c r="C128" s="355"/>
      <c r="D128" s="355"/>
      <c r="E128" s="358"/>
      <c r="F128" s="203"/>
      <c r="G128" s="127">
        <v>0.1</v>
      </c>
      <c r="H128" s="127">
        <v>0.2</v>
      </c>
      <c r="I128" s="391"/>
      <c r="J128" s="15"/>
      <c r="K128" s="15"/>
    </row>
    <row r="129" spans="1:11" ht="12.75" customHeight="1">
      <c r="A129" s="109"/>
      <c r="B129" s="407"/>
      <c r="C129" s="351"/>
      <c r="D129" s="351"/>
      <c r="E129" s="167"/>
      <c r="F129" s="167"/>
      <c r="G129" s="167"/>
      <c r="H129" s="167"/>
      <c r="I129" s="114">
        <f>(E129+G129)+H129</f>
        <v>0</v>
      </c>
      <c r="J129" s="15"/>
      <c r="K129" s="15"/>
    </row>
    <row r="130" spans="1:11" ht="12.75" customHeight="1">
      <c r="A130" s="109"/>
      <c r="B130" s="407"/>
      <c r="C130" s="351"/>
      <c r="D130" s="351"/>
      <c r="E130" s="167"/>
      <c r="F130" s="167"/>
      <c r="G130" s="167"/>
      <c r="H130" s="167"/>
      <c r="I130" s="114">
        <f>(E130+G130)+H130</f>
        <v>0</v>
      </c>
      <c r="J130" s="15"/>
      <c r="K130" s="15"/>
    </row>
    <row r="131" spans="1:11" ht="12.75" customHeight="1">
      <c r="A131" s="168"/>
      <c r="B131" s="408"/>
      <c r="C131" s="351"/>
      <c r="D131" s="351"/>
      <c r="E131" s="112"/>
      <c r="F131" s="112"/>
      <c r="G131" s="112"/>
      <c r="H131" s="112"/>
      <c r="I131" s="114">
        <f>(E131+G131)+H131</f>
        <v>0</v>
      </c>
      <c r="J131" s="15"/>
      <c r="K131" s="15"/>
    </row>
    <row r="132" spans="1:11" ht="15" customHeight="1" thickBot="1">
      <c r="A132" s="169" t="s">
        <v>155</v>
      </c>
      <c r="B132" s="170"/>
      <c r="C132" s="170"/>
      <c r="D132" s="171"/>
      <c r="E132" s="172">
        <f>SUM(E129:E131)</f>
        <v>0</v>
      </c>
      <c r="F132" s="172"/>
      <c r="G132" s="172">
        <f>SUM(G129:G131)</f>
        <v>0</v>
      </c>
      <c r="H132" s="172">
        <f>SUM(H129:H131)</f>
        <v>0</v>
      </c>
      <c r="I132" s="223">
        <f>SUM(I129:I131)</f>
        <v>0</v>
      </c>
      <c r="J132" s="15"/>
      <c r="K132" s="15"/>
    </row>
    <row r="133" spans="1:11" ht="15" customHeight="1" thickBot="1">
      <c r="A133" s="132"/>
      <c r="B133" s="132"/>
      <c r="C133" s="132"/>
      <c r="D133" s="132"/>
      <c r="E133" s="133"/>
      <c r="F133" s="133"/>
      <c r="G133" s="133"/>
      <c r="H133" s="133"/>
      <c r="I133" s="177"/>
      <c r="J133" s="15"/>
      <c r="K133" s="15"/>
    </row>
    <row r="134" spans="1:11" ht="15.75" customHeight="1" thickBot="1">
      <c r="A134" s="224" t="s">
        <v>156</v>
      </c>
      <c r="B134" s="225"/>
      <c r="C134" s="226"/>
      <c r="D134" s="227"/>
      <c r="E134" s="228">
        <f>E132+E124+E117+E80+E74+E65+E22+E15+E58</f>
        <v>0</v>
      </c>
      <c r="F134" s="228">
        <f>F132+F124+F117+F80+F74+F65+F22+F15+F58</f>
        <v>0</v>
      </c>
      <c r="G134" s="228">
        <f>G132+G124+G117+G80+G74+G65+G22+G15+G58</f>
        <v>0</v>
      </c>
      <c r="H134" s="228">
        <f>H132+H124+H117+H80+H74+H65+H22+H15+H58</f>
        <v>0</v>
      </c>
      <c r="I134" s="230">
        <f>I132+I124+I117+I80+I74+I65+I22+I15+I58</f>
        <v>0</v>
      </c>
      <c r="J134" s="15"/>
      <c r="K134" s="15"/>
    </row>
    <row r="135" spans="1:11" ht="15.75" customHeight="1">
      <c r="A135" s="399" t="s">
        <v>157</v>
      </c>
      <c r="B135" s="400"/>
      <c r="C135" s="400"/>
      <c r="D135" s="236">
        <f>D1-I134</f>
        <v>0</v>
      </c>
      <c r="E135" s="233"/>
      <c r="F135" s="233"/>
      <c r="G135" s="233"/>
      <c r="H135" s="234"/>
      <c r="I135" s="235"/>
      <c r="J135" s="15"/>
      <c r="K135" s="15"/>
    </row>
  </sheetData>
  <mergeCells count="164">
    <mergeCell ref="B34:D34"/>
    <mergeCell ref="B32:D32"/>
    <mergeCell ref="B33:D33"/>
    <mergeCell ref="B31:D31"/>
    <mergeCell ref="B41:D41"/>
    <mergeCell ref="B55:D55"/>
    <mergeCell ref="B56:D56"/>
    <mergeCell ref="A49:C49"/>
    <mergeCell ref="B48:D48"/>
    <mergeCell ref="B47:D47"/>
    <mergeCell ref="B46:D46"/>
    <mergeCell ref="B45:D45"/>
    <mergeCell ref="B43:D43"/>
    <mergeCell ref="B42:D42"/>
    <mergeCell ref="B54:D54"/>
    <mergeCell ref="B53:D53"/>
    <mergeCell ref="B39:D39"/>
    <mergeCell ref="B28:D28"/>
    <mergeCell ref="B27:D27"/>
    <mergeCell ref="A24:A25"/>
    <mergeCell ref="A1:C1"/>
    <mergeCell ref="I24:I25"/>
    <mergeCell ref="F24:H24"/>
    <mergeCell ref="E24:E25"/>
    <mergeCell ref="I51:I52"/>
    <mergeCell ref="F51:H51"/>
    <mergeCell ref="B24:D25"/>
    <mergeCell ref="B51:D52"/>
    <mergeCell ref="A51:A52"/>
    <mergeCell ref="B26:D26"/>
    <mergeCell ref="B40:D40"/>
    <mergeCell ref="B36:D36"/>
    <mergeCell ref="B37:D37"/>
    <mergeCell ref="B38:D38"/>
    <mergeCell ref="B44:D44"/>
    <mergeCell ref="B17:D18"/>
    <mergeCell ref="B13:D13"/>
    <mergeCell ref="B12:D12"/>
    <mergeCell ref="B29:D29"/>
    <mergeCell ref="B35:D35"/>
    <mergeCell ref="B30:D30"/>
    <mergeCell ref="G112:H112"/>
    <mergeCell ref="A112:A113"/>
    <mergeCell ref="B112:D113"/>
    <mergeCell ref="E112:E113"/>
    <mergeCell ref="E127:E128"/>
    <mergeCell ref="A127:A128"/>
    <mergeCell ref="G127:H127"/>
    <mergeCell ref="G120:H120"/>
    <mergeCell ref="E120:E121"/>
    <mergeCell ref="E93:H93"/>
    <mergeCell ref="E95:H95"/>
    <mergeCell ref="E97:H97"/>
    <mergeCell ref="E96:H96"/>
    <mergeCell ref="E87:H87"/>
    <mergeCell ref="E90:H90"/>
    <mergeCell ref="A105:H105"/>
    <mergeCell ref="A111:H111"/>
    <mergeCell ref="C108:H108"/>
    <mergeCell ref="E99:H99"/>
    <mergeCell ref="E103:H103"/>
    <mergeCell ref="E101:H101"/>
    <mergeCell ref="E102:H102"/>
    <mergeCell ref="E100:H100"/>
    <mergeCell ref="C109:H109"/>
    <mergeCell ref="C110:H110"/>
    <mergeCell ref="A106:H106"/>
    <mergeCell ref="A107:H107"/>
    <mergeCell ref="F70:H70"/>
    <mergeCell ref="G76:H76"/>
    <mergeCell ref="I17:I18"/>
    <mergeCell ref="F17:H17"/>
    <mergeCell ref="F4:H4"/>
    <mergeCell ref="I4:I5"/>
    <mergeCell ref="E89:H89"/>
    <mergeCell ref="E88:H88"/>
    <mergeCell ref="E92:H92"/>
    <mergeCell ref="E51:E52"/>
    <mergeCell ref="I127:I128"/>
    <mergeCell ref="A70:A71"/>
    <mergeCell ref="B79:D79"/>
    <mergeCell ref="B78:D78"/>
    <mergeCell ref="C101:D101"/>
    <mergeCell ref="C102:D102"/>
    <mergeCell ref="C100:D100"/>
    <mergeCell ref="C89:D89"/>
    <mergeCell ref="C97:D97"/>
    <mergeCell ref="C96:D96"/>
    <mergeCell ref="E76:E77"/>
    <mergeCell ref="I120:I121"/>
    <mergeCell ref="I112:I113"/>
    <mergeCell ref="E104:H104"/>
    <mergeCell ref="I76:I77"/>
    <mergeCell ref="I70:I71"/>
    <mergeCell ref="E84:H84"/>
    <mergeCell ref="E83:H83"/>
    <mergeCell ref="E86:H86"/>
    <mergeCell ref="E85:H85"/>
    <mergeCell ref="E70:E71"/>
    <mergeCell ref="E98:H98"/>
    <mergeCell ref="E91:H91"/>
    <mergeCell ref="E94:H94"/>
    <mergeCell ref="B129:D129"/>
    <mergeCell ref="B131:D131"/>
    <mergeCell ref="B130:D130"/>
    <mergeCell ref="B63:D63"/>
    <mergeCell ref="B127:D128"/>
    <mergeCell ref="B122:D122"/>
    <mergeCell ref="B123:D123"/>
    <mergeCell ref="A116:D116"/>
    <mergeCell ref="B115:D115"/>
    <mergeCell ref="C90:D90"/>
    <mergeCell ref="A65:C65"/>
    <mergeCell ref="B70:D71"/>
    <mergeCell ref="A67:D67"/>
    <mergeCell ref="B114:D114"/>
    <mergeCell ref="A135:C135"/>
    <mergeCell ref="A120:A121"/>
    <mergeCell ref="B120:D121"/>
    <mergeCell ref="B64:D64"/>
    <mergeCell ref="B72:D72"/>
    <mergeCell ref="B73:D73"/>
    <mergeCell ref="A76:A77"/>
    <mergeCell ref="B76:D77"/>
    <mergeCell ref="B80:D80"/>
    <mergeCell ref="C83:D83"/>
    <mergeCell ref="C88:D88"/>
    <mergeCell ref="C92:D92"/>
    <mergeCell ref="C91:D91"/>
    <mergeCell ref="C84:D84"/>
    <mergeCell ref="C85:D85"/>
    <mergeCell ref="C93:D93"/>
    <mergeCell ref="C94:D94"/>
    <mergeCell ref="C104:D104"/>
    <mergeCell ref="C103:D103"/>
    <mergeCell ref="C95:D95"/>
    <mergeCell ref="C87:D87"/>
    <mergeCell ref="C86:D86"/>
    <mergeCell ref="C99:D99"/>
    <mergeCell ref="C98:D98"/>
    <mergeCell ref="A61:A62"/>
    <mergeCell ref="B61:D62"/>
    <mergeCell ref="E61:E62"/>
    <mergeCell ref="F61:H61"/>
    <mergeCell ref="I61:I62"/>
    <mergeCell ref="B4:D5"/>
    <mergeCell ref="E4:E5"/>
    <mergeCell ref="A58:D58"/>
    <mergeCell ref="A57:C57"/>
    <mergeCell ref="B8:D8"/>
    <mergeCell ref="B10:D10"/>
    <mergeCell ref="B9:D9"/>
    <mergeCell ref="A4:A5"/>
    <mergeCell ref="B6:D6"/>
    <mergeCell ref="E17:E18"/>
    <mergeCell ref="B20:D20"/>
    <mergeCell ref="A22:C22"/>
    <mergeCell ref="B21:D21"/>
    <mergeCell ref="B14:D14"/>
    <mergeCell ref="B7:D7"/>
    <mergeCell ref="B11:D11"/>
    <mergeCell ref="B19:D19"/>
    <mergeCell ref="A15:C15"/>
    <mergeCell ref="A17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G2" sqref="G2: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">
        <v>118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">
        <v>119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223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42766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418" t="s">
        <v>41</v>
      </c>
      <c r="G81" s="351"/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>
        <v>5.5E-2</v>
      </c>
      <c r="G82" s="108">
        <v>0.1</v>
      </c>
      <c r="H82" s="108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418" t="s">
        <v>41</v>
      </c>
      <c r="G117" s="351"/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107">
        <v>5.5E-2</v>
      </c>
      <c r="G118" s="108">
        <v>0.1</v>
      </c>
      <c r="H118" s="108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418" t="s">
        <v>41</v>
      </c>
      <c r="G125" s="351"/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107">
        <v>5.5E-2</v>
      </c>
      <c r="G126" s="108">
        <v>0.1</v>
      </c>
      <c r="H126" s="108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222"/>
      <c r="G131" s="222"/>
      <c r="H131" s="222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B12:D12"/>
    <mergeCell ref="B13:D13"/>
    <mergeCell ref="F9:H9"/>
    <mergeCell ref="B9:D10"/>
    <mergeCell ref="B11:D11"/>
    <mergeCell ref="I9:I10"/>
    <mergeCell ref="E9:E10"/>
    <mergeCell ref="B53:D53"/>
    <mergeCell ref="B42:D42"/>
    <mergeCell ref="B49:D49"/>
    <mergeCell ref="B48:D48"/>
    <mergeCell ref="B50:D50"/>
    <mergeCell ref="B45:D45"/>
    <mergeCell ref="B29:D30"/>
    <mergeCell ref="E29:E30"/>
    <mergeCell ref="B33:D33"/>
    <mergeCell ref="B35:D35"/>
    <mergeCell ref="B34:D34"/>
    <mergeCell ref="B36:D36"/>
    <mergeCell ref="B37:D37"/>
    <mergeCell ref="B41:D41"/>
    <mergeCell ref="B32:D32"/>
    <mergeCell ref="B31:D31"/>
    <mergeCell ref="B38:D38"/>
    <mergeCell ref="B14:D14"/>
    <mergeCell ref="A9:A10"/>
    <mergeCell ref="A62:C62"/>
    <mergeCell ref="A63:D63"/>
    <mergeCell ref="B47:D47"/>
    <mergeCell ref="B46:D46"/>
    <mergeCell ref="H3:I3"/>
    <mergeCell ref="G5:H5"/>
    <mergeCell ref="B40:D40"/>
    <mergeCell ref="B39:D39"/>
    <mergeCell ref="B58:D58"/>
    <mergeCell ref="B59:D59"/>
    <mergeCell ref="B60:D60"/>
    <mergeCell ref="B61:D61"/>
    <mergeCell ref="A56:A57"/>
    <mergeCell ref="E56:E57"/>
    <mergeCell ref="B51:D51"/>
    <mergeCell ref="A54:C54"/>
    <mergeCell ref="F56:H56"/>
    <mergeCell ref="I56:I57"/>
    <mergeCell ref="B56:D57"/>
    <mergeCell ref="B44:D44"/>
    <mergeCell ref="B43:D43"/>
    <mergeCell ref="B52:D52"/>
    <mergeCell ref="I125:I126"/>
    <mergeCell ref="I132:I133"/>
    <mergeCell ref="I117:I118"/>
    <mergeCell ref="C113:H113"/>
    <mergeCell ref="A121:D121"/>
    <mergeCell ref="B120:D120"/>
    <mergeCell ref="B119:D119"/>
    <mergeCell ref="B125:D126"/>
    <mergeCell ref="E125:E126"/>
    <mergeCell ref="A132:A133"/>
    <mergeCell ref="A125:A126"/>
    <mergeCell ref="B127:D127"/>
    <mergeCell ref="B128:D128"/>
    <mergeCell ref="B132:D133"/>
    <mergeCell ref="C114:H114"/>
    <mergeCell ref="C115:H115"/>
    <mergeCell ref="A116:H116"/>
    <mergeCell ref="A117:A118"/>
    <mergeCell ref="B117:D118"/>
    <mergeCell ref="F132:H133"/>
    <mergeCell ref="F134:H136"/>
    <mergeCell ref="E132:E133"/>
    <mergeCell ref="B135:D135"/>
    <mergeCell ref="B134:D134"/>
    <mergeCell ref="B136:D136"/>
    <mergeCell ref="C107:D107"/>
    <mergeCell ref="E107:H107"/>
    <mergeCell ref="E109:H109"/>
    <mergeCell ref="C109:D109"/>
    <mergeCell ref="A111:H111"/>
    <mergeCell ref="A110:H110"/>
    <mergeCell ref="A112:H112"/>
    <mergeCell ref="C108:D108"/>
    <mergeCell ref="E108:H108"/>
    <mergeCell ref="F125:H125"/>
    <mergeCell ref="E117:E118"/>
    <mergeCell ref="F117:H117"/>
    <mergeCell ref="E99:H99"/>
    <mergeCell ref="E97:H97"/>
    <mergeCell ref="E98:H98"/>
    <mergeCell ref="C106:D106"/>
    <mergeCell ref="E106:H106"/>
    <mergeCell ref="E94:H94"/>
    <mergeCell ref="C94:D94"/>
    <mergeCell ref="C100:D100"/>
    <mergeCell ref="C99:D99"/>
    <mergeCell ref="C101:D101"/>
    <mergeCell ref="E96:H96"/>
    <mergeCell ref="E95:H95"/>
    <mergeCell ref="E101:H101"/>
    <mergeCell ref="E100:H100"/>
    <mergeCell ref="C97:D97"/>
    <mergeCell ref="C98:D98"/>
    <mergeCell ref="E102:H102"/>
    <mergeCell ref="C102:D102"/>
    <mergeCell ref="C105:D105"/>
    <mergeCell ref="E105:H105"/>
    <mergeCell ref="E103:H103"/>
    <mergeCell ref="E104:H104"/>
    <mergeCell ref="C104:D104"/>
    <mergeCell ref="C103:D103"/>
    <mergeCell ref="F75:H75"/>
    <mergeCell ref="I75:I76"/>
    <mergeCell ref="I81:I82"/>
    <mergeCell ref="E89:H89"/>
    <mergeCell ref="E88:H88"/>
    <mergeCell ref="F81:H81"/>
    <mergeCell ref="C93:D93"/>
    <mergeCell ref="C90:D90"/>
    <mergeCell ref="E90:H90"/>
    <mergeCell ref="C91:D91"/>
    <mergeCell ref="C89:D89"/>
    <mergeCell ref="E91:H91"/>
    <mergeCell ref="E93:H93"/>
    <mergeCell ref="E92:H92"/>
    <mergeCell ref="C92:D92"/>
    <mergeCell ref="C88:D88"/>
    <mergeCell ref="I66:I67"/>
    <mergeCell ref="F66:H66"/>
    <mergeCell ref="B22:D23"/>
    <mergeCell ref="B24:D24"/>
    <mergeCell ref="B18:D18"/>
    <mergeCell ref="F22:H22"/>
    <mergeCell ref="B19:D19"/>
    <mergeCell ref="I22:I23"/>
    <mergeCell ref="E22:E23"/>
    <mergeCell ref="E66:E67"/>
    <mergeCell ref="B26:D26"/>
    <mergeCell ref="B25:D25"/>
    <mergeCell ref="F29:H29"/>
    <mergeCell ref="I29:I30"/>
    <mergeCell ref="A75:A76"/>
    <mergeCell ref="B75:D76"/>
    <mergeCell ref="C96:D96"/>
    <mergeCell ref="C95:D95"/>
    <mergeCell ref="A81:A82"/>
    <mergeCell ref="E81:E82"/>
    <mergeCell ref="E75:E76"/>
    <mergeCell ref="B85:D85"/>
    <mergeCell ref="B84:D84"/>
    <mergeCell ref="B81:D82"/>
    <mergeCell ref="B78:D78"/>
    <mergeCell ref="B77:D77"/>
    <mergeCell ref="B83:D83"/>
    <mergeCell ref="B17:D17"/>
    <mergeCell ref="B16:D16"/>
    <mergeCell ref="B15:D15"/>
    <mergeCell ref="A66:A67"/>
    <mergeCell ref="A27:C27"/>
    <mergeCell ref="B68:D68"/>
    <mergeCell ref="B66:D67"/>
    <mergeCell ref="A70:C70"/>
    <mergeCell ref="A72:D72"/>
    <mergeCell ref="A22:A23"/>
    <mergeCell ref="B69:D69"/>
    <mergeCell ref="A20:C20"/>
    <mergeCell ref="A29:A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6" sqref="I6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6"/>
      <c r="H3" s="6"/>
      <c r="I3" s="6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113"/>
      <c r="H4" s="444" t="s">
        <v>223</v>
      </c>
      <c r="I4" s="351"/>
      <c r="J4" s="6"/>
      <c r="K4" s="7"/>
    </row>
    <row r="5" spans="1:11" ht="18" customHeight="1">
      <c r="A5" s="117" t="s">
        <v>120</v>
      </c>
      <c r="B5" s="6"/>
      <c r="C5" s="6"/>
      <c r="D5" s="6"/>
      <c r="E5" s="6"/>
      <c r="F5" s="6"/>
      <c r="G5" s="6"/>
      <c r="H5" s="116"/>
      <c r="I5" s="6"/>
      <c r="J5" s="119"/>
      <c r="K5" s="7"/>
    </row>
    <row r="6" spans="1:11" ht="24" customHeight="1">
      <c r="A6" s="342"/>
      <c r="B6" s="342"/>
      <c r="C6" s="342"/>
      <c r="D6" s="342"/>
      <c r="E6" s="6"/>
      <c r="F6" s="6"/>
      <c r="G6" s="445"/>
      <c r="H6" s="355"/>
      <c r="I6" s="118" t="s">
        <v>224</v>
      </c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418" t="s">
        <v>41</v>
      </c>
      <c r="G81" s="351"/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>
        <v>5.5E-2</v>
      </c>
      <c r="G82" s="108">
        <v>0.1</v>
      </c>
      <c r="H82" s="108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418" t="s">
        <v>41</v>
      </c>
      <c r="G117" s="351"/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107">
        <v>5.5E-2</v>
      </c>
      <c r="G118" s="108">
        <v>0.1</v>
      </c>
      <c r="H118" s="108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418" t="s">
        <v>41</v>
      </c>
      <c r="G125" s="351"/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107">
        <v>5.5E-2</v>
      </c>
      <c r="G126" s="108">
        <v>0.1</v>
      </c>
      <c r="H126" s="108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I56:I57"/>
    <mergeCell ref="I66:I67"/>
    <mergeCell ref="I81:I82"/>
    <mergeCell ref="I75:I76"/>
    <mergeCell ref="F56:H56"/>
    <mergeCell ref="B58:D58"/>
    <mergeCell ref="A56:A57"/>
    <mergeCell ref="E56:E57"/>
    <mergeCell ref="B13:D13"/>
    <mergeCell ref="B16:D16"/>
    <mergeCell ref="B46:D46"/>
    <mergeCell ref="A66:A67"/>
    <mergeCell ref="A75:A76"/>
    <mergeCell ref="A81:A82"/>
    <mergeCell ref="A125:A126"/>
    <mergeCell ref="I125:I126"/>
    <mergeCell ref="I117:I118"/>
    <mergeCell ref="B26:D26"/>
    <mergeCell ref="B83:D83"/>
    <mergeCell ref="B66:D67"/>
    <mergeCell ref="B68:D68"/>
    <mergeCell ref="B75:D76"/>
    <mergeCell ref="B69:D69"/>
    <mergeCell ref="B81:D82"/>
    <mergeCell ref="B45:D45"/>
    <mergeCell ref="B44:D44"/>
    <mergeCell ref="B42:D42"/>
    <mergeCell ref="B43:D43"/>
    <mergeCell ref="B38:D38"/>
    <mergeCell ref="B39:D39"/>
    <mergeCell ref="E96:H96"/>
    <mergeCell ref="E97:H97"/>
    <mergeCell ref="C106:D106"/>
    <mergeCell ref="A72:D72"/>
    <mergeCell ref="F66:H66"/>
    <mergeCell ref="F132:H133"/>
    <mergeCell ref="F134:H136"/>
    <mergeCell ref="B128:D128"/>
    <mergeCell ref="B127:D127"/>
    <mergeCell ref="F125:H125"/>
    <mergeCell ref="E125:E126"/>
    <mergeCell ref="B125:D126"/>
    <mergeCell ref="I132:I133"/>
    <mergeCell ref="A132:A133"/>
    <mergeCell ref="B135:D135"/>
    <mergeCell ref="B136:D136"/>
    <mergeCell ref="B134:D134"/>
    <mergeCell ref="B132:D133"/>
    <mergeCell ref="E132:E133"/>
    <mergeCell ref="B50:D50"/>
    <mergeCell ref="B49:D49"/>
    <mergeCell ref="B61:D61"/>
    <mergeCell ref="B60:D60"/>
    <mergeCell ref="E102:H102"/>
    <mergeCell ref="E95:H95"/>
    <mergeCell ref="E94:H94"/>
    <mergeCell ref="E99:H99"/>
    <mergeCell ref="E98:H98"/>
    <mergeCell ref="F81:H81"/>
    <mergeCell ref="F75:H75"/>
    <mergeCell ref="C98:D98"/>
    <mergeCell ref="C95:D95"/>
    <mergeCell ref="C96:D96"/>
    <mergeCell ref="C88:D88"/>
    <mergeCell ref="C89:D89"/>
    <mergeCell ref="B117:D118"/>
    <mergeCell ref="B120:D120"/>
    <mergeCell ref="B119:D119"/>
    <mergeCell ref="C109:D109"/>
    <mergeCell ref="C108:D108"/>
    <mergeCell ref="C103:D103"/>
    <mergeCell ref="C105:D105"/>
    <mergeCell ref="C107:D107"/>
    <mergeCell ref="E9:E10"/>
    <mergeCell ref="B22:D23"/>
    <mergeCell ref="E22:E23"/>
    <mergeCell ref="A27:C27"/>
    <mergeCell ref="B9:D10"/>
    <mergeCell ref="A9:A10"/>
    <mergeCell ref="I9:I10"/>
    <mergeCell ref="B12:D12"/>
    <mergeCell ref="B17:D17"/>
    <mergeCell ref="B24:D24"/>
    <mergeCell ref="B19:D19"/>
    <mergeCell ref="A20:C20"/>
    <mergeCell ref="B18:D18"/>
    <mergeCell ref="B15:D15"/>
    <mergeCell ref="B11:D11"/>
    <mergeCell ref="B14:D14"/>
    <mergeCell ref="A22:A23"/>
    <mergeCell ref="F9:H9"/>
    <mergeCell ref="F22:H22"/>
    <mergeCell ref="I22:I23"/>
    <mergeCell ref="E66:E67"/>
    <mergeCell ref="B25:D25"/>
    <mergeCell ref="B78:D78"/>
    <mergeCell ref="B77:D77"/>
    <mergeCell ref="E75:E76"/>
    <mergeCell ref="B37:D37"/>
    <mergeCell ref="B31:D31"/>
    <mergeCell ref="E29:E30"/>
    <mergeCell ref="B29:D30"/>
    <mergeCell ref="B41:D41"/>
    <mergeCell ref="B56:D57"/>
    <mergeCell ref="B47:D47"/>
    <mergeCell ref="B40:D40"/>
    <mergeCell ref="A54:C54"/>
    <mergeCell ref="A63:D63"/>
    <mergeCell ref="A62:C62"/>
    <mergeCell ref="B36:D36"/>
    <mergeCell ref="B33:D33"/>
    <mergeCell ref="A70:C70"/>
    <mergeCell ref="B52:D52"/>
    <mergeCell ref="B53:D53"/>
    <mergeCell ref="B59:D59"/>
    <mergeCell ref="B51:D51"/>
    <mergeCell ref="B48:D48"/>
    <mergeCell ref="I29:I30"/>
    <mergeCell ref="F29:H29"/>
    <mergeCell ref="A29:A30"/>
    <mergeCell ref="B35:D35"/>
    <mergeCell ref="B34:D34"/>
    <mergeCell ref="B32:D32"/>
    <mergeCell ref="E106:H106"/>
    <mergeCell ref="E105:H105"/>
    <mergeCell ref="E109:H109"/>
    <mergeCell ref="E108:H108"/>
    <mergeCell ref="E93:H93"/>
    <mergeCell ref="C101:D101"/>
    <mergeCell ref="C99:D99"/>
    <mergeCell ref="C100:D100"/>
    <mergeCell ref="E81:E82"/>
    <mergeCell ref="C97:D97"/>
    <mergeCell ref="B84:D84"/>
    <mergeCell ref="B85:D85"/>
    <mergeCell ref="C90:D90"/>
    <mergeCell ref="C91:D91"/>
    <mergeCell ref="C94:D94"/>
    <mergeCell ref="C93:D93"/>
    <mergeCell ref="C92:D92"/>
    <mergeCell ref="E92:H92"/>
    <mergeCell ref="E91:H91"/>
    <mergeCell ref="E88:H88"/>
    <mergeCell ref="E90:H90"/>
    <mergeCell ref="E89:H89"/>
    <mergeCell ref="E101:H101"/>
    <mergeCell ref="E100:H100"/>
    <mergeCell ref="H4:I4"/>
    <mergeCell ref="G6:H6"/>
    <mergeCell ref="A121:D121"/>
    <mergeCell ref="A117:A118"/>
    <mergeCell ref="C114:H114"/>
    <mergeCell ref="C104:D104"/>
    <mergeCell ref="E103:H103"/>
    <mergeCell ref="E104:H104"/>
    <mergeCell ref="C115:H115"/>
    <mergeCell ref="E107:H107"/>
    <mergeCell ref="A116:H116"/>
    <mergeCell ref="F117:H117"/>
    <mergeCell ref="C113:H113"/>
    <mergeCell ref="A110:H110"/>
    <mergeCell ref="A111:H111"/>
    <mergeCell ref="A112:H112"/>
    <mergeCell ref="E117:E118"/>
    <mergeCell ref="C102:D10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5" sqref="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225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42825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418" t="s">
        <v>41</v>
      </c>
      <c r="G81" s="351"/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>
        <v>5.5E-2</v>
      </c>
      <c r="G82" s="108">
        <v>0.1</v>
      </c>
      <c r="H82" s="108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418" t="s">
        <v>41</v>
      </c>
      <c r="G117" s="351"/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107">
        <v>5.5E-2</v>
      </c>
      <c r="G118" s="108">
        <v>0.1</v>
      </c>
      <c r="H118" s="108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418" t="s">
        <v>41</v>
      </c>
      <c r="G125" s="351"/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107">
        <v>5.5E-2</v>
      </c>
      <c r="G126" s="108">
        <v>0.1</v>
      </c>
      <c r="H126" s="108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I66:I67"/>
    <mergeCell ref="I81:I82"/>
    <mergeCell ref="I75:I76"/>
    <mergeCell ref="F56:H56"/>
    <mergeCell ref="B58:D58"/>
    <mergeCell ref="A56:A57"/>
    <mergeCell ref="E56:E57"/>
    <mergeCell ref="B13:D13"/>
    <mergeCell ref="B16:D16"/>
    <mergeCell ref="B46:D46"/>
    <mergeCell ref="B45:D45"/>
    <mergeCell ref="B44:D44"/>
    <mergeCell ref="B42:D42"/>
    <mergeCell ref="B43:D43"/>
    <mergeCell ref="B38:D38"/>
    <mergeCell ref="B39:D39"/>
    <mergeCell ref="I29:I30"/>
    <mergeCell ref="F29:H29"/>
    <mergeCell ref="F66:H66"/>
    <mergeCell ref="F75:H75"/>
    <mergeCell ref="I56:I57"/>
    <mergeCell ref="E81:E82"/>
    <mergeCell ref="F81:H81"/>
    <mergeCell ref="F132:H133"/>
    <mergeCell ref="F134:H136"/>
    <mergeCell ref="I132:I133"/>
    <mergeCell ref="A132:A133"/>
    <mergeCell ref="A22:A23"/>
    <mergeCell ref="A66:A67"/>
    <mergeCell ref="A75:A76"/>
    <mergeCell ref="A81:A82"/>
    <mergeCell ref="A125:A126"/>
    <mergeCell ref="I125:I126"/>
    <mergeCell ref="I117:I118"/>
    <mergeCell ref="B26:D26"/>
    <mergeCell ref="B83:D83"/>
    <mergeCell ref="B66:D67"/>
    <mergeCell ref="B68:D68"/>
    <mergeCell ref="B75:D76"/>
    <mergeCell ref="B69:D69"/>
    <mergeCell ref="B81:D82"/>
    <mergeCell ref="B135:D135"/>
    <mergeCell ref="B136:D136"/>
    <mergeCell ref="B134:D134"/>
    <mergeCell ref="B132:D133"/>
    <mergeCell ref="E132:E133"/>
    <mergeCell ref="C106:D106"/>
    <mergeCell ref="B128:D128"/>
    <mergeCell ref="B127:D127"/>
    <mergeCell ref="B52:D52"/>
    <mergeCell ref="B53:D53"/>
    <mergeCell ref="B59:D59"/>
    <mergeCell ref="B51:D51"/>
    <mergeCell ref="B48:D48"/>
    <mergeCell ref="B50:D50"/>
    <mergeCell ref="B49:D49"/>
    <mergeCell ref="B61:D61"/>
    <mergeCell ref="B60:D60"/>
    <mergeCell ref="A70:C70"/>
    <mergeCell ref="C98:D98"/>
    <mergeCell ref="C95:D95"/>
    <mergeCell ref="C96:D96"/>
    <mergeCell ref="C88:D88"/>
    <mergeCell ref="C89:D89"/>
    <mergeCell ref="B117:D118"/>
    <mergeCell ref="B120:D120"/>
    <mergeCell ref="B119:D119"/>
    <mergeCell ref="C109:D109"/>
    <mergeCell ref="C108:D108"/>
    <mergeCell ref="A63:D63"/>
    <mergeCell ref="A62:C62"/>
    <mergeCell ref="G5:H5"/>
    <mergeCell ref="H3:I3"/>
    <mergeCell ref="A29:A30"/>
    <mergeCell ref="B35:D35"/>
    <mergeCell ref="B34:D34"/>
    <mergeCell ref="B32:D32"/>
    <mergeCell ref="B36:D36"/>
    <mergeCell ref="B33:D33"/>
    <mergeCell ref="B19:D19"/>
    <mergeCell ref="A20:C20"/>
    <mergeCell ref="B18:D18"/>
    <mergeCell ref="B15:D15"/>
    <mergeCell ref="B11:D11"/>
    <mergeCell ref="B14:D14"/>
    <mergeCell ref="E9:E10"/>
    <mergeCell ref="B22:D23"/>
    <mergeCell ref="E22:E23"/>
    <mergeCell ref="A27:C27"/>
    <mergeCell ref="B9:D10"/>
    <mergeCell ref="A9:A10"/>
    <mergeCell ref="F9:H9"/>
    <mergeCell ref="F22:H22"/>
    <mergeCell ref="I22:I23"/>
    <mergeCell ref="I9:I10"/>
    <mergeCell ref="B12:D12"/>
    <mergeCell ref="B17:D17"/>
    <mergeCell ref="B24:D24"/>
    <mergeCell ref="E66:E67"/>
    <mergeCell ref="B25:D25"/>
    <mergeCell ref="B78:D78"/>
    <mergeCell ref="B77:D77"/>
    <mergeCell ref="E75:E76"/>
    <mergeCell ref="B37:D37"/>
    <mergeCell ref="B31:D31"/>
    <mergeCell ref="E29:E30"/>
    <mergeCell ref="B29:D30"/>
    <mergeCell ref="B41:D41"/>
    <mergeCell ref="B56:D57"/>
    <mergeCell ref="B47:D47"/>
    <mergeCell ref="B40:D40"/>
    <mergeCell ref="A54:C54"/>
    <mergeCell ref="A72:D72"/>
    <mergeCell ref="B84:D84"/>
    <mergeCell ref="B85:D85"/>
    <mergeCell ref="C90:D90"/>
    <mergeCell ref="C91:D91"/>
    <mergeCell ref="C94:D94"/>
    <mergeCell ref="C93:D93"/>
    <mergeCell ref="C92:D92"/>
    <mergeCell ref="E92:H92"/>
    <mergeCell ref="E91:H91"/>
    <mergeCell ref="E88:H88"/>
    <mergeCell ref="E90:H90"/>
    <mergeCell ref="E89:H89"/>
    <mergeCell ref="E94:H94"/>
    <mergeCell ref="C102:D102"/>
    <mergeCell ref="C103:D103"/>
    <mergeCell ref="C105:D105"/>
    <mergeCell ref="C107:D107"/>
    <mergeCell ref="E106:H106"/>
    <mergeCell ref="E105:H105"/>
    <mergeCell ref="E109:H109"/>
    <mergeCell ref="E108:H108"/>
    <mergeCell ref="E93:H93"/>
    <mergeCell ref="C101:D101"/>
    <mergeCell ref="C99:D99"/>
    <mergeCell ref="C100:D100"/>
    <mergeCell ref="E101:H101"/>
    <mergeCell ref="E100:H100"/>
    <mergeCell ref="E102:H102"/>
    <mergeCell ref="E99:H99"/>
    <mergeCell ref="E98:H98"/>
    <mergeCell ref="C97:D97"/>
    <mergeCell ref="E96:H96"/>
    <mergeCell ref="E97:H97"/>
    <mergeCell ref="E95:H95"/>
    <mergeCell ref="A121:D121"/>
    <mergeCell ref="A117:A118"/>
    <mergeCell ref="F125:H125"/>
    <mergeCell ref="C114:H114"/>
    <mergeCell ref="C104:D104"/>
    <mergeCell ref="E103:H103"/>
    <mergeCell ref="E104:H104"/>
    <mergeCell ref="C115:H115"/>
    <mergeCell ref="E107:H107"/>
    <mergeCell ref="A116:H116"/>
    <mergeCell ref="F117:H117"/>
    <mergeCell ref="C113:H113"/>
    <mergeCell ref="A110:H110"/>
    <mergeCell ref="A111:H111"/>
    <mergeCell ref="A112:H112"/>
    <mergeCell ref="E125:E126"/>
    <mergeCell ref="B125:D126"/>
    <mergeCell ref="E117:E1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5" sqref="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226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42855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5" sqref="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227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42886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5" sqref="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228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42916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H3" sqref="H3:I3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229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42947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5" sqref="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230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42953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40"/>
  <sheetViews>
    <sheetView topLeftCell="A3" workbookViewId="0">
      <selection activeCell="J5" sqref="J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231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43008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K19" sqref="K19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232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43039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J13" sqref="J13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233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43069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203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40"/>
  <sheetViews>
    <sheetView workbookViewId="0">
      <selection activeCell="I5" sqref="I5"/>
    </sheetView>
  </sheetViews>
  <sheetFormatPr baseColWidth="10" defaultColWidth="17.33203125" defaultRowHeight="15" customHeight="1"/>
  <cols>
    <col min="1" max="1" width="17.33203125" customWidth="1"/>
    <col min="2" max="2" width="12.33203125" customWidth="1"/>
    <col min="3" max="3" width="35" customWidth="1"/>
    <col min="4" max="4" width="26.88671875" customWidth="1"/>
    <col min="5" max="5" width="14" customWidth="1"/>
    <col min="6" max="6" width="8.88671875" customWidth="1"/>
    <col min="7" max="8" width="9.109375" customWidth="1"/>
    <col min="9" max="9" width="16.5546875" customWidth="1"/>
    <col min="10" max="10" width="9.109375" customWidth="1"/>
    <col min="11" max="11" width="17.109375" customWidth="1"/>
  </cols>
  <sheetData>
    <row r="1" spans="1:11" ht="20.25" customHeight="1">
      <c r="A1" s="110" t="str">
        <f>'NF JANVIER'!A1</f>
        <v>NOM Prénom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5.75" customHeight="1">
      <c r="A2" s="111" t="str">
        <f>'NF JANVIER'!A2</f>
        <v>Nom Commercial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.75" customHeight="1">
      <c r="A3" s="6"/>
      <c r="B3" s="6"/>
      <c r="C3" s="6"/>
      <c r="D3" s="6"/>
      <c r="E3" s="6"/>
      <c r="F3" s="6"/>
      <c r="G3" s="113"/>
      <c r="H3" s="444" t="s">
        <v>234</v>
      </c>
      <c r="I3" s="351"/>
      <c r="J3" s="115"/>
      <c r="K3" s="7"/>
    </row>
    <row r="4" spans="1:11" ht="12.75" customHeight="1">
      <c r="A4" s="6"/>
      <c r="B4" s="6"/>
      <c r="C4" s="6"/>
      <c r="D4" s="6"/>
      <c r="E4" s="6"/>
      <c r="F4" s="6"/>
      <c r="G4" s="6"/>
      <c r="H4" s="116"/>
      <c r="I4" s="6"/>
      <c r="J4" s="6"/>
      <c r="K4" s="7"/>
    </row>
    <row r="5" spans="1:11" ht="23.25" customHeight="1">
      <c r="A5" s="117" t="s">
        <v>120</v>
      </c>
      <c r="B5" s="6"/>
      <c r="C5" s="6"/>
      <c r="D5" s="6"/>
      <c r="E5" s="6"/>
      <c r="F5" s="6"/>
      <c r="G5" s="445"/>
      <c r="H5" s="355"/>
      <c r="I5" s="118">
        <v>43100</v>
      </c>
      <c r="J5" s="119"/>
      <c r="K5" s="7"/>
    </row>
    <row r="6" spans="1:11" ht="13.5" customHeight="1">
      <c r="A6" s="342"/>
      <c r="B6" s="342"/>
      <c r="C6" s="342"/>
      <c r="D6" s="342"/>
      <c r="E6" s="6"/>
      <c r="F6" s="6"/>
      <c r="G6" s="6"/>
      <c r="H6" s="6"/>
      <c r="I6" s="6"/>
      <c r="J6" s="15"/>
      <c r="K6" s="15"/>
    </row>
    <row r="7" spans="1:11" ht="12.75" customHeight="1" thickBot="1">
      <c r="A7" s="347"/>
      <c r="B7" s="348"/>
      <c r="C7" s="348"/>
      <c r="D7" s="347"/>
      <c r="E7" s="349"/>
      <c r="F7" s="349"/>
      <c r="G7" s="349"/>
      <c r="H7" s="349"/>
      <c r="I7" s="349"/>
      <c r="J7" s="15"/>
      <c r="K7" s="15"/>
    </row>
    <row r="8" spans="1:11" ht="12.75" customHeight="1">
      <c r="A8" s="343" t="s">
        <v>125</v>
      </c>
      <c r="B8" s="344"/>
      <c r="C8" s="345"/>
      <c r="D8" s="345"/>
      <c r="E8" s="345"/>
      <c r="F8" s="345"/>
      <c r="G8" s="345"/>
      <c r="H8" s="345"/>
      <c r="I8" s="346"/>
      <c r="J8" s="15"/>
      <c r="K8" s="15"/>
    </row>
    <row r="9" spans="1:11" ht="12.75" customHeight="1">
      <c r="A9" s="386" t="s">
        <v>114</v>
      </c>
      <c r="B9" s="388" t="s">
        <v>115</v>
      </c>
      <c r="C9" s="360"/>
      <c r="D9" s="360"/>
      <c r="E9" s="389" t="s">
        <v>116</v>
      </c>
      <c r="F9" s="356" t="s">
        <v>41</v>
      </c>
      <c r="G9" s="351"/>
      <c r="H9" s="351"/>
      <c r="I9" s="390" t="s">
        <v>117</v>
      </c>
      <c r="J9" s="15"/>
      <c r="K9" s="15"/>
    </row>
    <row r="10" spans="1:11" ht="12.75" customHeight="1">
      <c r="A10" s="387"/>
      <c r="B10" s="361"/>
      <c r="C10" s="355"/>
      <c r="D10" s="355"/>
      <c r="E10" s="358"/>
      <c r="F10" s="107">
        <v>5.5E-2</v>
      </c>
      <c r="G10" s="108">
        <v>0.1</v>
      </c>
      <c r="H10" s="108">
        <v>0.2</v>
      </c>
      <c r="I10" s="391"/>
      <c r="J10" s="15"/>
      <c r="K10" s="15"/>
    </row>
    <row r="11" spans="1:11" ht="12.75" customHeight="1">
      <c r="A11" s="109"/>
      <c r="B11" s="425"/>
      <c r="C11" s="351"/>
      <c r="D11" s="351"/>
      <c r="E11" s="112"/>
      <c r="F11" s="112"/>
      <c r="G11" s="112"/>
      <c r="H11" s="112"/>
      <c r="I11" s="114">
        <f t="shared" ref="I11:I19" si="0">(E11+G11)+H11+F11</f>
        <v>0</v>
      </c>
      <c r="J11" s="15"/>
      <c r="K11" s="15"/>
    </row>
    <row r="12" spans="1:11" ht="12.75" customHeight="1">
      <c r="A12" s="109"/>
      <c r="B12" s="425"/>
      <c r="C12" s="351"/>
      <c r="D12" s="351"/>
      <c r="E12" s="112"/>
      <c r="F12" s="112"/>
      <c r="G12" s="112"/>
      <c r="H12" s="112"/>
      <c r="I12" s="114">
        <f t="shared" si="0"/>
        <v>0</v>
      </c>
      <c r="J12" s="15"/>
      <c r="K12" s="15"/>
    </row>
    <row r="13" spans="1:11" ht="12.75" customHeight="1">
      <c r="A13" s="109"/>
      <c r="B13" s="425"/>
      <c r="C13" s="351"/>
      <c r="D13" s="351"/>
      <c r="E13" s="112"/>
      <c r="F13" s="112"/>
      <c r="G13" s="112"/>
      <c r="H13" s="112"/>
      <c r="I13" s="114">
        <f t="shared" si="0"/>
        <v>0</v>
      </c>
      <c r="J13" s="15"/>
      <c r="K13" s="15"/>
    </row>
    <row r="14" spans="1:11" ht="12.75" customHeight="1">
      <c r="A14" s="109"/>
      <c r="B14" s="425"/>
      <c r="C14" s="351"/>
      <c r="D14" s="351"/>
      <c r="E14" s="112"/>
      <c r="F14" s="112"/>
      <c r="G14" s="112"/>
      <c r="H14" s="112"/>
      <c r="I14" s="114">
        <f t="shared" si="0"/>
        <v>0</v>
      </c>
      <c r="J14" s="15"/>
      <c r="K14" s="15"/>
    </row>
    <row r="15" spans="1:11" ht="12.75" customHeight="1">
      <c r="A15" s="109"/>
      <c r="B15" s="425"/>
      <c r="C15" s="351"/>
      <c r="D15" s="351"/>
      <c r="E15" s="112"/>
      <c r="F15" s="112"/>
      <c r="G15" s="112"/>
      <c r="H15" s="112"/>
      <c r="I15" s="114">
        <f t="shared" si="0"/>
        <v>0</v>
      </c>
      <c r="J15" s="15"/>
      <c r="K15" s="15"/>
    </row>
    <row r="16" spans="1:11" ht="12.75" customHeight="1">
      <c r="A16" s="109"/>
      <c r="B16" s="425"/>
      <c r="C16" s="351"/>
      <c r="D16" s="351"/>
      <c r="E16" s="112"/>
      <c r="F16" s="112"/>
      <c r="G16" s="112"/>
      <c r="H16" s="112"/>
      <c r="I16" s="114">
        <f t="shared" si="0"/>
        <v>0</v>
      </c>
      <c r="J16" s="15"/>
      <c r="K16" s="15"/>
    </row>
    <row r="17" spans="1:11" ht="12.75" customHeight="1">
      <c r="A17" s="109"/>
      <c r="B17" s="425"/>
      <c r="C17" s="351"/>
      <c r="D17" s="351"/>
      <c r="E17" s="112"/>
      <c r="F17" s="112"/>
      <c r="G17" s="112"/>
      <c r="H17" s="112"/>
      <c r="I17" s="114">
        <f t="shared" si="0"/>
        <v>0</v>
      </c>
      <c r="J17" s="15"/>
      <c r="K17" s="15"/>
    </row>
    <row r="18" spans="1:11" ht="12.75" customHeight="1">
      <c r="A18" s="109"/>
      <c r="B18" s="425"/>
      <c r="C18" s="351"/>
      <c r="D18" s="351"/>
      <c r="E18" s="112"/>
      <c r="F18" s="112"/>
      <c r="G18" s="112"/>
      <c r="H18" s="112"/>
      <c r="I18" s="114">
        <f t="shared" si="0"/>
        <v>0</v>
      </c>
      <c r="J18" s="15"/>
      <c r="K18" s="15"/>
    </row>
    <row r="19" spans="1:11" ht="12.75" customHeight="1">
      <c r="A19" s="109"/>
      <c r="B19" s="425"/>
      <c r="C19" s="351"/>
      <c r="D19" s="351"/>
      <c r="E19" s="112"/>
      <c r="F19" s="112"/>
      <c r="G19" s="112"/>
      <c r="H19" s="112"/>
      <c r="I19" s="114">
        <f t="shared" si="0"/>
        <v>0</v>
      </c>
      <c r="J19" s="15"/>
      <c r="K19" s="15"/>
    </row>
    <row r="20" spans="1:11" ht="12.75" customHeight="1" thickBot="1">
      <c r="A20" s="398" t="s">
        <v>126</v>
      </c>
      <c r="B20" s="395"/>
      <c r="C20" s="395"/>
      <c r="D20" s="139"/>
      <c r="E20" s="140">
        <f>SUM(E11:E19)</f>
        <v>0</v>
      </c>
      <c r="F20" s="140">
        <f>SUM(F11:F19)</f>
        <v>0</v>
      </c>
      <c r="G20" s="140">
        <f>SUM(G11:G19)</f>
        <v>0</v>
      </c>
      <c r="H20" s="140">
        <f>SUM(H11:H19)</f>
        <v>0</v>
      </c>
      <c r="I20" s="141">
        <f>SUM(I11:I19)</f>
        <v>0</v>
      </c>
      <c r="J20" s="15"/>
      <c r="K20" s="15"/>
    </row>
    <row r="21" spans="1:11" ht="12.75" customHeight="1">
      <c r="A21" s="135" t="s">
        <v>127</v>
      </c>
      <c r="B21" s="136"/>
      <c r="C21" s="137"/>
      <c r="D21" s="137"/>
      <c r="E21" s="137"/>
      <c r="F21" s="137"/>
      <c r="G21" s="137"/>
      <c r="H21" s="137"/>
      <c r="I21" s="138"/>
      <c r="J21" s="15"/>
      <c r="K21" s="15"/>
    </row>
    <row r="22" spans="1:11" ht="12.75" customHeight="1">
      <c r="A22" s="386" t="s">
        <v>114</v>
      </c>
      <c r="B22" s="388" t="s">
        <v>115</v>
      </c>
      <c r="C22" s="360"/>
      <c r="D22" s="360"/>
      <c r="E22" s="389" t="s">
        <v>116</v>
      </c>
      <c r="F22" s="356" t="s">
        <v>41</v>
      </c>
      <c r="G22" s="351"/>
      <c r="H22" s="351"/>
      <c r="I22" s="390" t="s">
        <v>117</v>
      </c>
      <c r="J22" s="15"/>
      <c r="K22" s="15"/>
    </row>
    <row r="23" spans="1:11" ht="12.75" customHeight="1">
      <c r="A23" s="387"/>
      <c r="B23" s="361"/>
      <c r="C23" s="355"/>
      <c r="D23" s="355"/>
      <c r="E23" s="358"/>
      <c r="F23" s="107">
        <v>5.5E-2</v>
      </c>
      <c r="G23" s="127">
        <v>0.1</v>
      </c>
      <c r="H23" s="127">
        <v>0.2</v>
      </c>
      <c r="I23" s="391"/>
      <c r="J23" s="15"/>
      <c r="K23" s="15"/>
    </row>
    <row r="24" spans="1:11" ht="12.75" customHeight="1">
      <c r="A24" s="109"/>
      <c r="B24" s="430"/>
      <c r="C24" s="351"/>
      <c r="D24" s="351"/>
      <c r="E24" s="112"/>
      <c r="F24" s="112"/>
      <c r="G24" s="112"/>
      <c r="H24" s="112"/>
      <c r="I24" s="114">
        <f>(E24+G24)+H24</f>
        <v>0</v>
      </c>
      <c r="J24" s="15"/>
      <c r="K24" s="15"/>
    </row>
    <row r="25" spans="1:11" ht="12.75" customHeight="1">
      <c r="A25" s="109"/>
      <c r="B25" s="430"/>
      <c r="C25" s="351"/>
      <c r="D25" s="351"/>
      <c r="E25" s="112"/>
      <c r="F25" s="112"/>
      <c r="G25" s="112"/>
      <c r="H25" s="112"/>
      <c r="I25" s="114">
        <f>(E25+G25)+H25</f>
        <v>0</v>
      </c>
      <c r="J25" s="15"/>
      <c r="K25" s="15"/>
    </row>
    <row r="26" spans="1:11" ht="12.75" customHeight="1">
      <c r="A26" s="109"/>
      <c r="B26" s="430"/>
      <c r="C26" s="351"/>
      <c r="D26" s="351"/>
      <c r="E26" s="112"/>
      <c r="F26" s="112"/>
      <c r="G26" s="112"/>
      <c r="H26" s="112"/>
      <c r="I26" s="114">
        <f>(E26+G26)+H26</f>
        <v>0</v>
      </c>
      <c r="J26" s="15"/>
      <c r="K26" s="15"/>
    </row>
    <row r="27" spans="1:11" ht="12.75" customHeight="1" thickBot="1">
      <c r="A27" s="398" t="s">
        <v>128</v>
      </c>
      <c r="B27" s="395"/>
      <c r="C27" s="395"/>
      <c r="D27" s="139"/>
      <c r="E27" s="140">
        <f>SUM(E24:E26)</f>
        <v>0</v>
      </c>
      <c r="F27" s="140">
        <f>SUM(F24:F26)</f>
        <v>0</v>
      </c>
      <c r="G27" s="140">
        <f>SUM(G24:G26)</f>
        <v>0</v>
      </c>
      <c r="H27" s="140">
        <f>SUM(H24:H26)</f>
        <v>0</v>
      </c>
      <c r="I27" s="142">
        <f>(E27+G27)+H27</f>
        <v>0</v>
      </c>
      <c r="J27" s="15"/>
      <c r="K27" s="15"/>
    </row>
    <row r="28" spans="1:11" ht="12.75" customHeight="1">
      <c r="A28" s="101" t="s">
        <v>113</v>
      </c>
      <c r="B28" s="103"/>
      <c r="C28" s="104"/>
      <c r="D28" s="104"/>
      <c r="E28" s="104"/>
      <c r="F28" s="104"/>
      <c r="G28" s="104"/>
      <c r="H28" s="104"/>
      <c r="I28" s="105"/>
      <c r="J28" s="15"/>
      <c r="K28" s="15"/>
    </row>
    <row r="29" spans="1:11" ht="12.75" customHeight="1">
      <c r="A29" s="386" t="s">
        <v>114</v>
      </c>
      <c r="B29" s="388" t="s">
        <v>115</v>
      </c>
      <c r="C29" s="360"/>
      <c r="D29" s="360"/>
      <c r="E29" s="389" t="s">
        <v>116</v>
      </c>
      <c r="F29" s="356" t="s">
        <v>41</v>
      </c>
      <c r="G29" s="351"/>
      <c r="H29" s="351"/>
      <c r="I29" s="390" t="s">
        <v>117</v>
      </c>
      <c r="J29" s="15"/>
      <c r="K29" s="15"/>
    </row>
    <row r="30" spans="1:11" ht="12.75" customHeight="1">
      <c r="A30" s="387"/>
      <c r="B30" s="361"/>
      <c r="C30" s="355"/>
      <c r="D30" s="355"/>
      <c r="E30" s="358"/>
      <c r="F30" s="107">
        <v>5.5E-2</v>
      </c>
      <c r="G30" s="108">
        <v>0.1</v>
      </c>
      <c r="H30" s="108">
        <v>0.2</v>
      </c>
      <c r="I30" s="391"/>
      <c r="J30" s="15"/>
      <c r="K30" s="15"/>
    </row>
    <row r="31" spans="1:11" ht="12.75" customHeight="1">
      <c r="A31" s="109"/>
      <c r="B31" s="425"/>
      <c r="C31" s="351"/>
      <c r="D31" s="351"/>
      <c r="E31" s="112"/>
      <c r="F31" s="112"/>
      <c r="G31" s="112"/>
      <c r="H31" s="112"/>
      <c r="I31" s="114">
        <f t="shared" ref="I31:I53" si="1">(E31+G31)+H31+F31</f>
        <v>0</v>
      </c>
      <c r="J31" s="15"/>
      <c r="K31" s="15"/>
    </row>
    <row r="32" spans="1:11" ht="12.75" customHeight="1">
      <c r="A32" s="109"/>
      <c r="B32" s="425"/>
      <c r="C32" s="351"/>
      <c r="D32" s="351"/>
      <c r="E32" s="112"/>
      <c r="F32" s="112"/>
      <c r="G32" s="112"/>
      <c r="H32" s="112"/>
      <c r="I32" s="114">
        <f t="shared" si="1"/>
        <v>0</v>
      </c>
      <c r="J32" s="15"/>
      <c r="K32" s="15"/>
    </row>
    <row r="33" spans="1:11" ht="15.75" customHeight="1">
      <c r="A33" s="109"/>
      <c r="B33" s="425"/>
      <c r="C33" s="351"/>
      <c r="D33" s="351"/>
      <c r="E33" s="112"/>
      <c r="F33" s="112"/>
      <c r="G33" s="112"/>
      <c r="H33" s="112"/>
      <c r="I33" s="114">
        <f t="shared" si="1"/>
        <v>0</v>
      </c>
      <c r="J33" s="15"/>
      <c r="K33" s="15"/>
    </row>
    <row r="34" spans="1:11" ht="12.75" customHeight="1">
      <c r="A34" s="109"/>
      <c r="B34" s="425"/>
      <c r="C34" s="351"/>
      <c r="D34" s="351"/>
      <c r="E34" s="112"/>
      <c r="F34" s="112"/>
      <c r="G34" s="112"/>
      <c r="H34" s="112"/>
      <c r="I34" s="114">
        <f t="shared" si="1"/>
        <v>0</v>
      </c>
      <c r="J34" s="15"/>
      <c r="K34" s="15"/>
    </row>
    <row r="35" spans="1:11" ht="12.75" customHeight="1">
      <c r="A35" s="109"/>
      <c r="B35" s="425"/>
      <c r="C35" s="351"/>
      <c r="D35" s="351"/>
      <c r="E35" s="112"/>
      <c r="F35" s="112"/>
      <c r="G35" s="112"/>
      <c r="H35" s="112"/>
      <c r="I35" s="114">
        <f t="shared" si="1"/>
        <v>0</v>
      </c>
      <c r="J35" s="15"/>
      <c r="K35" s="15"/>
    </row>
    <row r="36" spans="1:11" ht="12.75" customHeight="1">
      <c r="A36" s="109"/>
      <c r="B36" s="425"/>
      <c r="C36" s="351"/>
      <c r="D36" s="351"/>
      <c r="E36" s="112"/>
      <c r="F36" s="112"/>
      <c r="G36" s="112"/>
      <c r="H36" s="112"/>
      <c r="I36" s="114">
        <f t="shared" si="1"/>
        <v>0</v>
      </c>
      <c r="J36" s="15"/>
      <c r="K36" s="15"/>
    </row>
    <row r="37" spans="1:11" ht="12.75" customHeight="1">
      <c r="A37" s="109"/>
      <c r="B37" s="425"/>
      <c r="C37" s="351"/>
      <c r="D37" s="351"/>
      <c r="E37" s="112"/>
      <c r="F37" s="112"/>
      <c r="G37" s="112"/>
      <c r="H37" s="112"/>
      <c r="I37" s="114">
        <f t="shared" si="1"/>
        <v>0</v>
      </c>
      <c r="J37" s="15"/>
      <c r="K37" s="15"/>
    </row>
    <row r="38" spans="1:11" ht="12.75" customHeight="1">
      <c r="A38" s="109"/>
      <c r="B38" s="425"/>
      <c r="C38" s="351"/>
      <c r="D38" s="351"/>
      <c r="E38" s="112"/>
      <c r="F38" s="112"/>
      <c r="G38" s="112"/>
      <c r="H38" s="112"/>
      <c r="I38" s="114">
        <f t="shared" si="1"/>
        <v>0</v>
      </c>
      <c r="J38" s="15"/>
      <c r="K38" s="15"/>
    </row>
    <row r="39" spans="1:11" ht="12.75" customHeight="1">
      <c r="A39" s="109"/>
      <c r="B39" s="425"/>
      <c r="C39" s="351"/>
      <c r="D39" s="351"/>
      <c r="E39" s="112"/>
      <c r="F39" s="112"/>
      <c r="G39" s="112"/>
      <c r="H39" s="112"/>
      <c r="I39" s="114">
        <f t="shared" si="1"/>
        <v>0</v>
      </c>
      <c r="J39" s="15"/>
      <c r="K39" s="15"/>
    </row>
    <row r="40" spans="1:11" ht="12.75" customHeight="1">
      <c r="A40" s="109"/>
      <c r="B40" s="425"/>
      <c r="C40" s="351"/>
      <c r="D40" s="351"/>
      <c r="E40" s="112"/>
      <c r="F40" s="112"/>
      <c r="G40" s="112"/>
      <c r="H40" s="112"/>
      <c r="I40" s="114">
        <f t="shared" si="1"/>
        <v>0</v>
      </c>
      <c r="J40" s="15"/>
      <c r="K40" s="15"/>
    </row>
    <row r="41" spans="1:11" ht="15.75" customHeight="1">
      <c r="A41" s="109"/>
      <c r="B41" s="425"/>
      <c r="C41" s="351"/>
      <c r="D41" s="351"/>
      <c r="E41" s="112"/>
      <c r="F41" s="112"/>
      <c r="G41" s="112"/>
      <c r="H41" s="112"/>
      <c r="I41" s="114">
        <f t="shared" si="1"/>
        <v>0</v>
      </c>
      <c r="J41" s="15"/>
      <c r="K41" s="15"/>
    </row>
    <row r="42" spans="1:11" ht="15.75" customHeight="1">
      <c r="A42" s="109"/>
      <c r="B42" s="425"/>
      <c r="C42" s="351"/>
      <c r="D42" s="351"/>
      <c r="E42" s="112"/>
      <c r="F42" s="112"/>
      <c r="G42" s="112"/>
      <c r="H42" s="112"/>
      <c r="I42" s="114">
        <f t="shared" si="1"/>
        <v>0</v>
      </c>
      <c r="J42" s="15"/>
      <c r="K42" s="15"/>
    </row>
    <row r="43" spans="1:11" ht="15.75" customHeight="1">
      <c r="A43" s="109"/>
      <c r="B43" s="425"/>
      <c r="C43" s="351"/>
      <c r="D43" s="351"/>
      <c r="E43" s="112"/>
      <c r="F43" s="112"/>
      <c r="G43" s="112"/>
      <c r="H43" s="112"/>
      <c r="I43" s="114">
        <f t="shared" si="1"/>
        <v>0</v>
      </c>
      <c r="J43" s="15"/>
      <c r="K43" s="15"/>
    </row>
    <row r="44" spans="1:11" ht="12.75" customHeight="1">
      <c r="A44" s="109"/>
      <c r="B44" s="425"/>
      <c r="C44" s="351"/>
      <c r="D44" s="351"/>
      <c r="E44" s="112"/>
      <c r="F44" s="112"/>
      <c r="G44" s="112"/>
      <c r="H44" s="112"/>
      <c r="I44" s="114">
        <f t="shared" si="1"/>
        <v>0</v>
      </c>
      <c r="J44" s="15"/>
      <c r="K44" s="15"/>
    </row>
    <row r="45" spans="1:11" ht="12.75" customHeight="1">
      <c r="A45" s="109"/>
      <c r="B45" s="425"/>
      <c r="C45" s="351"/>
      <c r="D45" s="351"/>
      <c r="E45" s="112"/>
      <c r="F45" s="112"/>
      <c r="G45" s="112"/>
      <c r="H45" s="112"/>
      <c r="I45" s="114">
        <f t="shared" si="1"/>
        <v>0</v>
      </c>
      <c r="J45" s="15"/>
      <c r="K45" s="15"/>
    </row>
    <row r="46" spans="1:11" ht="12.75" customHeight="1">
      <c r="A46" s="109"/>
      <c r="B46" s="425"/>
      <c r="C46" s="351"/>
      <c r="D46" s="351"/>
      <c r="E46" s="112"/>
      <c r="F46" s="112"/>
      <c r="G46" s="112"/>
      <c r="H46" s="112"/>
      <c r="I46" s="114">
        <f t="shared" si="1"/>
        <v>0</v>
      </c>
      <c r="J46" s="15"/>
      <c r="K46" s="15"/>
    </row>
    <row r="47" spans="1:11" ht="12.75" customHeight="1">
      <c r="A47" s="109"/>
      <c r="B47" s="425"/>
      <c r="C47" s="351"/>
      <c r="D47" s="351"/>
      <c r="E47" s="112"/>
      <c r="F47" s="112"/>
      <c r="G47" s="112"/>
      <c r="H47" s="112"/>
      <c r="I47" s="114">
        <f t="shared" si="1"/>
        <v>0</v>
      </c>
      <c r="J47" s="15"/>
      <c r="K47" s="15"/>
    </row>
    <row r="48" spans="1:11" ht="12.75" customHeight="1">
      <c r="A48" s="109"/>
      <c r="B48" s="425"/>
      <c r="C48" s="351"/>
      <c r="D48" s="351"/>
      <c r="E48" s="112"/>
      <c r="F48" s="112"/>
      <c r="G48" s="112"/>
      <c r="H48" s="112"/>
      <c r="I48" s="114">
        <f t="shared" si="1"/>
        <v>0</v>
      </c>
      <c r="J48" s="15"/>
      <c r="K48" s="15"/>
    </row>
    <row r="49" spans="1:11" ht="12.75" customHeight="1">
      <c r="A49" s="109"/>
      <c r="B49" s="425"/>
      <c r="C49" s="351"/>
      <c r="D49" s="351"/>
      <c r="E49" s="112"/>
      <c r="F49" s="112"/>
      <c r="G49" s="112"/>
      <c r="H49" s="112"/>
      <c r="I49" s="114">
        <f t="shared" si="1"/>
        <v>0</v>
      </c>
      <c r="J49" s="15"/>
      <c r="K49" s="15"/>
    </row>
    <row r="50" spans="1:11" ht="12.75" customHeight="1">
      <c r="A50" s="109"/>
      <c r="B50" s="425"/>
      <c r="C50" s="351"/>
      <c r="D50" s="351"/>
      <c r="E50" s="112"/>
      <c r="F50" s="112"/>
      <c r="G50" s="112"/>
      <c r="H50" s="112"/>
      <c r="I50" s="114">
        <f t="shared" si="1"/>
        <v>0</v>
      </c>
      <c r="J50" s="15"/>
      <c r="K50" s="15"/>
    </row>
    <row r="51" spans="1:11" ht="12.75" customHeight="1">
      <c r="A51" s="109"/>
      <c r="B51" s="425"/>
      <c r="C51" s="351"/>
      <c r="D51" s="351"/>
      <c r="E51" s="112"/>
      <c r="F51" s="112"/>
      <c r="G51" s="112"/>
      <c r="H51" s="112"/>
      <c r="I51" s="114">
        <f t="shared" si="1"/>
        <v>0</v>
      </c>
      <c r="J51" s="15"/>
      <c r="K51" s="15"/>
    </row>
    <row r="52" spans="1:11" ht="12.75" customHeight="1">
      <c r="A52" s="109"/>
      <c r="B52" s="425"/>
      <c r="C52" s="351"/>
      <c r="D52" s="351"/>
      <c r="E52" s="112"/>
      <c r="F52" s="112"/>
      <c r="G52" s="112"/>
      <c r="H52" s="112"/>
      <c r="I52" s="114">
        <f t="shared" si="1"/>
        <v>0</v>
      </c>
      <c r="J52" s="15"/>
      <c r="K52" s="15"/>
    </row>
    <row r="53" spans="1:11" ht="12.75" customHeight="1">
      <c r="A53" s="109"/>
      <c r="B53" s="425"/>
      <c r="C53" s="351"/>
      <c r="D53" s="351"/>
      <c r="E53" s="112"/>
      <c r="F53" s="112"/>
      <c r="G53" s="112"/>
      <c r="H53" s="112"/>
      <c r="I53" s="114">
        <f t="shared" si="1"/>
        <v>0</v>
      </c>
      <c r="J53" s="15"/>
      <c r="K53" s="15"/>
    </row>
    <row r="54" spans="1:11" ht="12.75" customHeight="1" thickBot="1">
      <c r="A54" s="394" t="s">
        <v>121</v>
      </c>
      <c r="B54" s="395"/>
      <c r="C54" s="395"/>
      <c r="D54" s="120"/>
      <c r="E54" s="121">
        <f>SUM(E31:E53)</f>
        <v>0</v>
      </c>
      <c r="F54" s="121">
        <f>SUM(F31:F53)</f>
        <v>0</v>
      </c>
      <c r="G54" s="121">
        <f>SUM(G31:G53)</f>
        <v>0</v>
      </c>
      <c r="H54" s="121">
        <f>SUM(H31:H53)</f>
        <v>0</v>
      </c>
      <c r="I54" s="122">
        <f>SUM(I31:I53)</f>
        <v>0</v>
      </c>
      <c r="J54" s="15"/>
      <c r="K54" s="15"/>
    </row>
    <row r="55" spans="1:11" ht="12.75" customHeight="1">
      <c r="A55" s="123" t="s">
        <v>122</v>
      </c>
      <c r="B55" s="124"/>
      <c r="C55" s="125"/>
      <c r="D55" s="125"/>
      <c r="E55" s="125"/>
      <c r="F55" s="125"/>
      <c r="G55" s="125"/>
      <c r="H55" s="125"/>
      <c r="I55" s="126"/>
      <c r="J55" s="15"/>
      <c r="K55" s="15"/>
    </row>
    <row r="56" spans="1:11" ht="15.75" customHeight="1">
      <c r="A56" s="386" t="s">
        <v>114</v>
      </c>
      <c r="B56" s="388" t="s">
        <v>115</v>
      </c>
      <c r="C56" s="360"/>
      <c r="D56" s="360"/>
      <c r="E56" s="389" t="s">
        <v>116</v>
      </c>
      <c r="F56" s="356" t="s">
        <v>41</v>
      </c>
      <c r="G56" s="351"/>
      <c r="H56" s="351"/>
      <c r="I56" s="390" t="s">
        <v>117</v>
      </c>
      <c r="J56" s="15"/>
      <c r="K56" s="15"/>
    </row>
    <row r="57" spans="1:11" ht="12.75" customHeight="1">
      <c r="A57" s="387"/>
      <c r="B57" s="361"/>
      <c r="C57" s="355"/>
      <c r="D57" s="355"/>
      <c r="E57" s="358"/>
      <c r="F57" s="107">
        <v>5.5E-2</v>
      </c>
      <c r="G57" s="127">
        <v>0.1</v>
      </c>
      <c r="H57" s="127">
        <v>0.2</v>
      </c>
      <c r="I57" s="391"/>
      <c r="J57" s="15"/>
      <c r="K57" s="15"/>
    </row>
    <row r="58" spans="1:11" ht="12.75" customHeight="1">
      <c r="A58" s="109"/>
      <c r="B58" s="425"/>
      <c r="C58" s="351"/>
      <c r="D58" s="351"/>
      <c r="E58" s="112"/>
      <c r="F58" s="112"/>
      <c r="G58" s="112"/>
      <c r="H58" s="112"/>
      <c r="I58" s="114">
        <f>(E58+G58)+H58</f>
        <v>0</v>
      </c>
      <c r="J58" s="15"/>
      <c r="K58" s="15"/>
    </row>
    <row r="59" spans="1:11" ht="12.75" customHeight="1">
      <c r="A59" s="109"/>
      <c r="B59" s="430"/>
      <c r="C59" s="351"/>
      <c r="D59" s="351"/>
      <c r="E59" s="112"/>
      <c r="F59" s="112"/>
      <c r="G59" s="112"/>
      <c r="H59" s="112"/>
      <c r="I59" s="114">
        <f>(E59+G59)+H59</f>
        <v>0</v>
      </c>
      <c r="J59" s="15"/>
      <c r="K59" s="15"/>
    </row>
    <row r="60" spans="1:11" ht="12.75" customHeight="1">
      <c r="A60" s="109"/>
      <c r="B60" s="430"/>
      <c r="C60" s="351"/>
      <c r="D60" s="351"/>
      <c r="E60" s="112"/>
      <c r="F60" s="112"/>
      <c r="G60" s="112"/>
      <c r="H60" s="112"/>
      <c r="I60" s="114">
        <f>(E60+G60)+H60</f>
        <v>0</v>
      </c>
      <c r="J60" s="15"/>
      <c r="K60" s="15"/>
    </row>
    <row r="61" spans="1:11" ht="12.75" customHeight="1">
      <c r="A61" s="109"/>
      <c r="B61" s="430"/>
      <c r="C61" s="351"/>
      <c r="D61" s="351"/>
      <c r="E61" s="112"/>
      <c r="F61" s="112"/>
      <c r="G61" s="112"/>
      <c r="H61" s="112"/>
      <c r="I61" s="114">
        <f>(E61+G61)+H61</f>
        <v>0</v>
      </c>
      <c r="J61" s="15"/>
      <c r="K61" s="15"/>
    </row>
    <row r="62" spans="1:11" ht="12.75" customHeight="1" thickBot="1">
      <c r="A62" s="394" t="s">
        <v>123</v>
      </c>
      <c r="B62" s="395"/>
      <c r="C62" s="395"/>
      <c r="D62" s="120"/>
      <c r="E62" s="121">
        <f>SUM(E58:E61)</f>
        <v>0</v>
      </c>
      <c r="F62" s="121">
        <f>SUM(F58:F61)</f>
        <v>0</v>
      </c>
      <c r="G62" s="121">
        <f>SUM(G58:G61)</f>
        <v>0</v>
      </c>
      <c r="H62" s="121">
        <f>SUM(H58:H61)</f>
        <v>0</v>
      </c>
      <c r="I62" s="128">
        <f>(E62+G62)+H62</f>
        <v>0</v>
      </c>
      <c r="J62" s="15"/>
      <c r="K62" s="15"/>
    </row>
    <row r="63" spans="1:11" ht="15.75" customHeight="1" thickBot="1">
      <c r="A63" s="392" t="s">
        <v>124</v>
      </c>
      <c r="B63" s="393"/>
      <c r="C63" s="393"/>
      <c r="D63" s="393"/>
      <c r="E63" s="129">
        <f>E54+E62</f>
        <v>0</v>
      </c>
      <c r="F63" s="129">
        <f>F54+F62</f>
        <v>0</v>
      </c>
      <c r="G63" s="129">
        <f>G54+G62</f>
        <v>0</v>
      </c>
      <c r="H63" s="129">
        <f>H54+H62</f>
        <v>0</v>
      </c>
      <c r="I63" s="130">
        <f>I54+I62</f>
        <v>0</v>
      </c>
      <c r="J63" s="15"/>
      <c r="K63" s="15"/>
    </row>
    <row r="64" spans="1:11" ht="15.75" customHeight="1" thickBot="1">
      <c r="A64" s="143"/>
      <c r="B64" s="144"/>
      <c r="C64" s="144"/>
      <c r="D64" s="143"/>
      <c r="E64" s="145"/>
      <c r="F64" s="145"/>
      <c r="G64" s="145"/>
      <c r="H64" s="145"/>
      <c r="I64" s="146"/>
      <c r="J64" s="15"/>
      <c r="K64" s="15"/>
    </row>
    <row r="65" spans="1:11" ht="12.75" customHeight="1">
      <c r="A65" s="147" t="s">
        <v>129</v>
      </c>
      <c r="B65" s="148"/>
      <c r="C65" s="149"/>
      <c r="D65" s="149"/>
      <c r="E65" s="149"/>
      <c r="F65" s="149"/>
      <c r="G65" s="149"/>
      <c r="H65" s="149"/>
      <c r="I65" s="150"/>
      <c r="J65" s="15"/>
      <c r="K65" s="15"/>
    </row>
    <row r="66" spans="1:11" ht="12.75" customHeight="1">
      <c r="A66" s="386" t="s">
        <v>114</v>
      </c>
      <c r="B66" s="388" t="s">
        <v>115</v>
      </c>
      <c r="C66" s="360"/>
      <c r="D66" s="360"/>
      <c r="E66" s="389" t="s">
        <v>116</v>
      </c>
      <c r="F66" s="356" t="s">
        <v>41</v>
      </c>
      <c r="G66" s="351"/>
      <c r="H66" s="351"/>
      <c r="I66" s="390" t="s">
        <v>117</v>
      </c>
      <c r="J66" s="15"/>
      <c r="K66" s="15"/>
    </row>
    <row r="67" spans="1:11" ht="12.75" customHeight="1">
      <c r="A67" s="387"/>
      <c r="B67" s="361"/>
      <c r="C67" s="355"/>
      <c r="D67" s="355"/>
      <c r="E67" s="358"/>
      <c r="F67" s="107">
        <v>5.5E-2</v>
      </c>
      <c r="G67" s="108">
        <v>0.1</v>
      </c>
      <c r="H67" s="108">
        <v>0.2</v>
      </c>
      <c r="I67" s="391"/>
      <c r="J67" s="15"/>
      <c r="K67" s="15"/>
    </row>
    <row r="68" spans="1:11" ht="12.75" customHeight="1">
      <c r="A68" s="151"/>
      <c r="B68" s="428"/>
      <c r="C68" s="351"/>
      <c r="D68" s="351"/>
      <c r="E68" s="112"/>
      <c r="F68" s="112"/>
      <c r="G68" s="112"/>
      <c r="H68" s="112"/>
      <c r="I68" s="114">
        <f>(E68+G68)+H68</f>
        <v>0</v>
      </c>
      <c r="J68" s="15"/>
      <c r="K68" s="15"/>
    </row>
    <row r="69" spans="1:11" ht="14.25" customHeight="1">
      <c r="A69" s="152"/>
      <c r="B69" s="421"/>
      <c r="C69" s="351"/>
      <c r="D69" s="351"/>
      <c r="E69" s="153"/>
      <c r="F69" s="153"/>
      <c r="G69" s="153"/>
      <c r="H69" s="153"/>
      <c r="I69" s="154">
        <f>(E69+G69)+H69</f>
        <v>0</v>
      </c>
      <c r="J69" s="15"/>
      <c r="K69" s="15"/>
    </row>
    <row r="70" spans="1:11" ht="15.75" customHeight="1" thickBot="1">
      <c r="A70" s="413" t="s">
        <v>130</v>
      </c>
      <c r="B70" s="395"/>
      <c r="C70" s="395"/>
      <c r="D70" s="155"/>
      <c r="E70" s="156">
        <f>SUM(E68:E69)</f>
        <v>0</v>
      </c>
      <c r="F70" s="156">
        <f>SUM(F68:F69)</f>
        <v>0</v>
      </c>
      <c r="G70" s="156">
        <f>SUM(G68:G69)</f>
        <v>0</v>
      </c>
      <c r="H70" s="156">
        <f>SUM(H68:H69)</f>
        <v>0</v>
      </c>
      <c r="I70" s="157">
        <f>SUM(I68:I69)</f>
        <v>0</v>
      </c>
      <c r="J70" s="15"/>
      <c r="K70" s="15"/>
    </row>
    <row r="71" spans="1:11" ht="12.75" customHeight="1">
      <c r="A71" s="158"/>
      <c r="B71" s="158"/>
      <c r="C71" s="6"/>
      <c r="D71" s="6"/>
      <c r="E71" s="6"/>
      <c r="F71" s="6"/>
      <c r="G71" s="6"/>
      <c r="H71" s="6"/>
      <c r="I71" s="158"/>
      <c r="J71" s="15"/>
      <c r="K71" s="15"/>
    </row>
    <row r="72" spans="1:11" ht="12.75" customHeight="1">
      <c r="A72" s="414" t="s">
        <v>131</v>
      </c>
      <c r="B72" s="362"/>
      <c r="C72" s="362"/>
      <c r="D72" s="362"/>
      <c r="E72" s="159"/>
      <c r="F72" s="159"/>
      <c r="G72" s="159"/>
      <c r="H72" s="159"/>
      <c r="I72" s="160"/>
      <c r="J72" s="15"/>
      <c r="K72" s="15"/>
    </row>
    <row r="73" spans="1:11" ht="13.5" customHeight="1" thickBot="1">
      <c r="A73" s="161"/>
      <c r="B73" s="161"/>
      <c r="C73" s="161"/>
      <c r="D73" s="161"/>
      <c r="E73" s="6"/>
      <c r="F73" s="6"/>
      <c r="G73" s="6"/>
      <c r="H73" s="6"/>
      <c r="I73" s="158"/>
      <c r="J73" s="15"/>
      <c r="K73" s="15"/>
    </row>
    <row r="74" spans="1:11" ht="12.75" customHeight="1">
      <c r="A74" s="162" t="s">
        <v>132</v>
      </c>
      <c r="B74" s="163"/>
      <c r="C74" s="164"/>
      <c r="D74" s="164"/>
      <c r="E74" s="164"/>
      <c r="F74" s="164"/>
      <c r="G74" s="164"/>
      <c r="H74" s="164"/>
      <c r="I74" s="165"/>
      <c r="J74" s="15"/>
      <c r="K74" s="15"/>
    </row>
    <row r="75" spans="1:11" ht="12.75" customHeight="1">
      <c r="A75" s="386" t="s">
        <v>114</v>
      </c>
      <c r="B75" s="388" t="s">
        <v>115</v>
      </c>
      <c r="C75" s="360"/>
      <c r="D75" s="360"/>
      <c r="E75" s="389" t="s">
        <v>116</v>
      </c>
      <c r="F75" s="418" t="s">
        <v>41</v>
      </c>
      <c r="G75" s="351"/>
      <c r="H75" s="351"/>
      <c r="I75" s="390" t="s">
        <v>117</v>
      </c>
      <c r="J75" s="15"/>
      <c r="K75" s="15"/>
    </row>
    <row r="76" spans="1:11" ht="12.75" customHeight="1">
      <c r="A76" s="387"/>
      <c r="B76" s="361"/>
      <c r="C76" s="355"/>
      <c r="D76" s="355"/>
      <c r="E76" s="358"/>
      <c r="F76" s="107">
        <v>5.5E-2</v>
      </c>
      <c r="G76" s="108">
        <v>0.1</v>
      </c>
      <c r="H76" s="108">
        <v>0.2</v>
      </c>
      <c r="I76" s="391"/>
      <c r="J76" s="15"/>
      <c r="K76" s="15"/>
    </row>
    <row r="77" spans="1:11" ht="12.75" customHeight="1">
      <c r="A77" s="109"/>
      <c r="B77" s="407"/>
      <c r="C77" s="351"/>
      <c r="D77" s="351"/>
      <c r="E77" s="167"/>
      <c r="F77" s="167"/>
      <c r="G77" s="167"/>
      <c r="H77" s="167"/>
      <c r="I77" s="114">
        <f>(E77+G77)+H77</f>
        <v>0</v>
      </c>
      <c r="J77" s="15"/>
      <c r="K77" s="15"/>
    </row>
    <row r="78" spans="1:11" ht="12.75" customHeight="1">
      <c r="A78" s="168"/>
      <c r="B78" s="407"/>
      <c r="C78" s="351"/>
      <c r="D78" s="351"/>
      <c r="E78" s="112"/>
      <c r="F78" s="112"/>
      <c r="G78" s="112"/>
      <c r="H78" s="112"/>
      <c r="I78" s="114">
        <f>(E78+G78)+H78</f>
        <v>0</v>
      </c>
      <c r="J78" s="15"/>
      <c r="K78" s="15"/>
    </row>
    <row r="79" spans="1:11" ht="15.75" customHeight="1" thickBot="1">
      <c r="A79" s="169" t="s">
        <v>133</v>
      </c>
      <c r="B79" s="170"/>
      <c r="C79" s="170"/>
      <c r="D79" s="171"/>
      <c r="E79" s="172">
        <f>SUM(E77:E78)</f>
        <v>0</v>
      </c>
      <c r="F79" s="172">
        <f>SUM(F77:F78)</f>
        <v>0</v>
      </c>
      <c r="G79" s="172">
        <f>SUM(G77:G78)</f>
        <v>0</v>
      </c>
      <c r="H79" s="172">
        <f>SUM(H77:H78)</f>
        <v>0</v>
      </c>
      <c r="I79" s="173">
        <f>SUM(I77:I78)</f>
        <v>0</v>
      </c>
      <c r="J79" s="15"/>
      <c r="K79" s="15"/>
    </row>
    <row r="80" spans="1:11" ht="12.75" customHeight="1">
      <c r="A80" s="162" t="s">
        <v>134</v>
      </c>
      <c r="B80" s="163"/>
      <c r="C80" s="164"/>
      <c r="D80" s="164"/>
      <c r="E80" s="164"/>
      <c r="F80" s="164"/>
      <c r="G80" s="164"/>
      <c r="H80" s="164"/>
      <c r="I80" s="165"/>
      <c r="J80" s="15"/>
      <c r="K80" s="15"/>
    </row>
    <row r="81" spans="1:11" ht="12.75" customHeight="1">
      <c r="A81" s="386" t="s">
        <v>114</v>
      </c>
      <c r="B81" s="388" t="s">
        <v>115</v>
      </c>
      <c r="C81" s="360"/>
      <c r="D81" s="360"/>
      <c r="E81" s="389" t="s">
        <v>116</v>
      </c>
      <c r="F81" s="106"/>
      <c r="G81" s="418" t="s">
        <v>41</v>
      </c>
      <c r="H81" s="351"/>
      <c r="I81" s="390" t="s">
        <v>117</v>
      </c>
      <c r="J81" s="15"/>
      <c r="K81" s="15"/>
    </row>
    <row r="82" spans="1:11" ht="12.75" customHeight="1">
      <c r="A82" s="387"/>
      <c r="B82" s="361"/>
      <c r="C82" s="355"/>
      <c r="D82" s="355"/>
      <c r="E82" s="358"/>
      <c r="F82" s="107"/>
      <c r="G82" s="127">
        <v>0.1</v>
      </c>
      <c r="H82" s="127">
        <v>0.2</v>
      </c>
      <c r="I82" s="391"/>
      <c r="J82" s="15"/>
      <c r="K82" s="15"/>
    </row>
    <row r="83" spans="1:11" ht="12.75" customHeight="1">
      <c r="A83" s="109"/>
      <c r="B83" s="407"/>
      <c r="C83" s="351"/>
      <c r="D83" s="351"/>
      <c r="E83" s="167"/>
      <c r="F83" s="167"/>
      <c r="G83" s="167"/>
      <c r="H83" s="167"/>
      <c r="I83" s="114">
        <f>(E83+G83)+H83</f>
        <v>0</v>
      </c>
      <c r="J83" s="15"/>
      <c r="K83" s="15"/>
    </row>
    <row r="84" spans="1:11" ht="12.75" customHeight="1">
      <c r="A84" s="174"/>
      <c r="B84" s="407"/>
      <c r="C84" s="351"/>
      <c r="D84" s="351"/>
      <c r="E84" s="175"/>
      <c r="F84" s="175"/>
      <c r="G84" s="175"/>
      <c r="H84" s="175"/>
      <c r="I84" s="154">
        <f>(E84+G84)+H84</f>
        <v>0</v>
      </c>
      <c r="J84" s="15"/>
      <c r="K84" s="15"/>
    </row>
    <row r="85" spans="1:11" ht="15.75" customHeight="1" thickBot="1">
      <c r="A85" s="176" t="s">
        <v>135</v>
      </c>
      <c r="B85" s="403"/>
      <c r="C85" s="395"/>
      <c r="D85" s="404"/>
      <c r="E85" s="172">
        <f>SUM(E83:E84)</f>
        <v>0</v>
      </c>
      <c r="F85" s="172"/>
      <c r="G85" s="172">
        <f>SUM(G83:G84)</f>
        <v>0</v>
      </c>
      <c r="H85" s="172">
        <f>SUM(H83:H84)</f>
        <v>0</v>
      </c>
      <c r="I85" s="173">
        <f>SUM(I83:I84)</f>
        <v>0</v>
      </c>
      <c r="J85" s="15"/>
      <c r="K85" s="15"/>
    </row>
    <row r="86" spans="1:11" ht="15.75" customHeight="1" thickBot="1">
      <c r="A86" s="161"/>
      <c r="B86" s="161"/>
      <c r="C86" s="161"/>
      <c r="D86" s="132"/>
      <c r="E86" s="133"/>
      <c r="F86" s="133"/>
      <c r="G86" s="133"/>
      <c r="H86" s="133"/>
      <c r="I86" s="177"/>
      <c r="J86" s="15"/>
      <c r="K86" s="15"/>
    </row>
    <row r="87" spans="1:11" ht="15.75" customHeight="1">
      <c r="A87" s="178" t="s">
        <v>136</v>
      </c>
      <c r="B87" s="179"/>
      <c r="C87" s="149"/>
      <c r="D87" s="149"/>
      <c r="E87" s="149"/>
      <c r="F87" s="149"/>
      <c r="G87" s="149"/>
      <c r="H87" s="149"/>
      <c r="I87" s="150"/>
      <c r="J87" s="15"/>
      <c r="K87" s="15"/>
    </row>
    <row r="88" spans="1:11" ht="25.5" customHeight="1">
      <c r="A88" s="180" t="s">
        <v>114</v>
      </c>
      <c r="B88" s="181" t="s">
        <v>137</v>
      </c>
      <c r="C88" s="405" t="s">
        <v>138</v>
      </c>
      <c r="D88" s="351"/>
      <c r="E88" s="416" t="s">
        <v>139</v>
      </c>
      <c r="F88" s="351"/>
      <c r="G88" s="351"/>
      <c r="H88" s="351"/>
      <c r="I88" s="182" t="s">
        <v>140</v>
      </c>
      <c r="J88" s="15"/>
      <c r="K88" s="15"/>
    </row>
    <row r="89" spans="1:11" ht="12.75" customHeight="1">
      <c r="A89" s="183"/>
      <c r="B89" s="184"/>
      <c r="C89" s="429"/>
      <c r="D89" s="351"/>
      <c r="E89" s="415"/>
      <c r="F89" s="351"/>
      <c r="G89" s="351"/>
      <c r="H89" s="351"/>
      <c r="I89" s="186"/>
      <c r="J89" s="15"/>
      <c r="K89" s="15"/>
    </row>
    <row r="90" spans="1:11" ht="12.75" customHeight="1">
      <c r="A90" s="183"/>
      <c r="B90" s="184"/>
      <c r="C90" s="429"/>
      <c r="D90" s="351"/>
      <c r="E90" s="417"/>
      <c r="F90" s="351"/>
      <c r="G90" s="351"/>
      <c r="H90" s="351"/>
      <c r="I90" s="186"/>
      <c r="J90" s="15"/>
      <c r="K90" s="15"/>
    </row>
    <row r="91" spans="1:11" ht="12.75" customHeight="1">
      <c r="A91" s="183"/>
      <c r="B91" s="184"/>
      <c r="C91" s="429"/>
      <c r="D91" s="351"/>
      <c r="E91" s="417"/>
      <c r="F91" s="351"/>
      <c r="G91" s="351"/>
      <c r="H91" s="351"/>
      <c r="I91" s="186"/>
      <c r="J91" s="15"/>
      <c r="K91" s="15"/>
    </row>
    <row r="92" spans="1:11" ht="12.75" customHeight="1">
      <c r="A92" s="183"/>
      <c r="B92" s="184"/>
      <c r="C92" s="429"/>
      <c r="D92" s="351"/>
      <c r="E92" s="417"/>
      <c r="F92" s="351"/>
      <c r="G92" s="351"/>
      <c r="H92" s="351"/>
      <c r="I92" s="186"/>
      <c r="J92" s="15"/>
      <c r="K92" s="15"/>
    </row>
    <row r="93" spans="1:11" ht="12.75" customHeight="1">
      <c r="A93" s="183"/>
      <c r="B93" s="184"/>
      <c r="C93" s="429"/>
      <c r="D93" s="351"/>
      <c r="E93" s="417"/>
      <c r="F93" s="351"/>
      <c r="G93" s="351"/>
      <c r="H93" s="351"/>
      <c r="I93" s="186"/>
      <c r="J93" s="15"/>
      <c r="K93" s="15"/>
    </row>
    <row r="94" spans="1:11" ht="12.75" customHeight="1">
      <c r="A94" s="183"/>
      <c r="B94" s="184"/>
      <c r="C94" s="429"/>
      <c r="D94" s="351"/>
      <c r="E94" s="417"/>
      <c r="F94" s="351"/>
      <c r="G94" s="351"/>
      <c r="H94" s="351"/>
      <c r="I94" s="186"/>
      <c r="J94" s="15"/>
      <c r="K94" s="15"/>
    </row>
    <row r="95" spans="1:11" ht="12.75" customHeight="1">
      <c r="A95" s="183"/>
      <c r="B95" s="184"/>
      <c r="C95" s="429"/>
      <c r="D95" s="351"/>
      <c r="E95" s="417"/>
      <c r="F95" s="351"/>
      <c r="G95" s="351"/>
      <c r="H95" s="351"/>
      <c r="I95" s="186"/>
      <c r="J95" s="15"/>
      <c r="K95" s="15"/>
    </row>
    <row r="96" spans="1:11" ht="12.75" customHeight="1">
      <c r="A96" s="183"/>
      <c r="B96" s="184"/>
      <c r="C96" s="429"/>
      <c r="D96" s="351"/>
      <c r="E96" s="417"/>
      <c r="F96" s="351"/>
      <c r="G96" s="351"/>
      <c r="H96" s="351"/>
      <c r="I96" s="186"/>
      <c r="J96" s="15"/>
      <c r="K96" s="15"/>
    </row>
    <row r="97" spans="1:11" ht="12.75" customHeight="1">
      <c r="A97" s="183"/>
      <c r="B97" s="184"/>
      <c r="C97" s="429"/>
      <c r="D97" s="351"/>
      <c r="E97" s="417"/>
      <c r="F97" s="351"/>
      <c r="G97" s="351"/>
      <c r="H97" s="351"/>
      <c r="I97" s="186"/>
      <c r="J97" s="15"/>
      <c r="K97" s="15"/>
    </row>
    <row r="98" spans="1:11" ht="12.75" customHeight="1">
      <c r="A98" s="183"/>
      <c r="B98" s="184"/>
      <c r="C98" s="429"/>
      <c r="D98" s="351"/>
      <c r="E98" s="417"/>
      <c r="F98" s="351"/>
      <c r="G98" s="351"/>
      <c r="H98" s="351"/>
      <c r="I98" s="186"/>
      <c r="J98" s="15"/>
      <c r="K98" s="15"/>
    </row>
    <row r="99" spans="1:11" ht="12.75" customHeight="1">
      <c r="A99" s="183"/>
      <c r="B99" s="184"/>
      <c r="C99" s="429"/>
      <c r="D99" s="351"/>
      <c r="E99" s="417"/>
      <c r="F99" s="351"/>
      <c r="G99" s="351"/>
      <c r="H99" s="351"/>
      <c r="I99" s="186"/>
      <c r="J99" s="15"/>
      <c r="K99" s="15"/>
    </row>
    <row r="100" spans="1:11" ht="12.75" customHeight="1">
      <c r="A100" s="183"/>
      <c r="B100" s="184"/>
      <c r="C100" s="429"/>
      <c r="D100" s="351"/>
      <c r="E100" s="417"/>
      <c r="F100" s="351"/>
      <c r="G100" s="351"/>
      <c r="H100" s="351"/>
      <c r="I100" s="186"/>
      <c r="J100" s="15"/>
      <c r="K100" s="15"/>
    </row>
    <row r="101" spans="1:11" ht="12.75" customHeight="1">
      <c r="A101" s="183"/>
      <c r="B101" s="184"/>
      <c r="C101" s="429"/>
      <c r="D101" s="351"/>
      <c r="E101" s="419"/>
      <c r="F101" s="351"/>
      <c r="G101" s="351"/>
      <c r="H101" s="351"/>
      <c r="I101" s="186"/>
      <c r="J101" s="15"/>
      <c r="K101" s="15"/>
    </row>
    <row r="102" spans="1:11" ht="12.75" customHeight="1">
      <c r="A102" s="183"/>
      <c r="B102" s="184"/>
      <c r="C102" s="429"/>
      <c r="D102" s="351"/>
      <c r="E102" s="417"/>
      <c r="F102" s="351"/>
      <c r="G102" s="351"/>
      <c r="H102" s="351"/>
      <c r="I102" s="186"/>
      <c r="J102" s="15"/>
      <c r="K102" s="15"/>
    </row>
    <row r="103" spans="1:11" ht="12.75" customHeight="1">
      <c r="A103" s="183"/>
      <c r="B103" s="184"/>
      <c r="C103" s="429"/>
      <c r="D103" s="351"/>
      <c r="E103" s="417"/>
      <c r="F103" s="351"/>
      <c r="G103" s="351"/>
      <c r="H103" s="351"/>
      <c r="I103" s="186"/>
      <c r="J103" s="15"/>
      <c r="K103" s="15"/>
    </row>
    <row r="104" spans="1:11" ht="12.75" customHeight="1">
      <c r="A104" s="183"/>
      <c r="B104" s="184"/>
      <c r="C104" s="429"/>
      <c r="D104" s="351"/>
      <c r="E104" s="417"/>
      <c r="F104" s="351"/>
      <c r="G104" s="351"/>
      <c r="H104" s="351"/>
      <c r="I104" s="186"/>
      <c r="J104" s="15"/>
      <c r="K104" s="15"/>
    </row>
    <row r="105" spans="1:11" ht="12.75" customHeight="1">
      <c r="A105" s="183"/>
      <c r="B105" s="184"/>
      <c r="C105" s="429"/>
      <c r="D105" s="351"/>
      <c r="E105" s="417"/>
      <c r="F105" s="351"/>
      <c r="G105" s="351"/>
      <c r="H105" s="351"/>
      <c r="I105" s="186"/>
      <c r="J105" s="15"/>
      <c r="K105" s="15"/>
    </row>
    <row r="106" spans="1:11" ht="12.75" customHeight="1">
      <c r="A106" s="183"/>
      <c r="B106" s="184"/>
      <c r="C106" s="429"/>
      <c r="D106" s="351"/>
      <c r="E106" s="417"/>
      <c r="F106" s="351"/>
      <c r="G106" s="351"/>
      <c r="H106" s="351"/>
      <c r="I106" s="186"/>
      <c r="J106" s="15"/>
      <c r="K106" s="15"/>
    </row>
    <row r="107" spans="1:11" ht="12.75" customHeight="1">
      <c r="A107" s="187"/>
      <c r="B107" s="188"/>
      <c r="C107" s="429"/>
      <c r="D107" s="351"/>
      <c r="E107" s="415"/>
      <c r="F107" s="351"/>
      <c r="G107" s="351"/>
      <c r="H107" s="351"/>
      <c r="I107" s="189"/>
      <c r="J107" s="15"/>
      <c r="K107" s="15"/>
    </row>
    <row r="108" spans="1:11" ht="12.75" customHeight="1">
      <c r="A108" s="187"/>
      <c r="B108" s="188"/>
      <c r="C108" s="429"/>
      <c r="D108" s="351"/>
      <c r="E108" s="415"/>
      <c r="F108" s="351"/>
      <c r="G108" s="351"/>
      <c r="H108" s="351"/>
      <c r="I108" s="189"/>
      <c r="J108" s="15"/>
      <c r="K108" s="15"/>
    </row>
    <row r="109" spans="1:11" ht="12.75" customHeight="1">
      <c r="A109" s="190"/>
      <c r="B109" s="188"/>
      <c r="C109" s="429"/>
      <c r="D109" s="351"/>
      <c r="E109" s="415"/>
      <c r="F109" s="351"/>
      <c r="G109" s="351"/>
      <c r="H109" s="351"/>
      <c r="I109" s="189"/>
      <c r="J109" s="15"/>
      <c r="K109" s="15"/>
    </row>
    <row r="110" spans="1:11" ht="14.25" customHeight="1">
      <c r="A110" s="420" t="s">
        <v>141</v>
      </c>
      <c r="B110" s="351"/>
      <c r="C110" s="351"/>
      <c r="D110" s="351"/>
      <c r="E110" s="351"/>
      <c r="F110" s="351"/>
      <c r="G110" s="351"/>
      <c r="H110" s="351"/>
      <c r="I110" s="191">
        <f>SUM(I89:I109)</f>
        <v>0</v>
      </c>
      <c r="J110" s="15"/>
      <c r="K110" s="15"/>
    </row>
    <row r="111" spans="1:11" ht="12.75" customHeight="1">
      <c r="A111" s="422" t="s">
        <v>142</v>
      </c>
      <c r="B111" s="351"/>
      <c r="C111" s="351"/>
      <c r="D111" s="351"/>
      <c r="E111" s="351"/>
      <c r="F111" s="351"/>
      <c r="G111" s="351"/>
      <c r="H111" s="351"/>
      <c r="I111" s="192">
        <v>5</v>
      </c>
      <c r="J111" s="15"/>
      <c r="K111" s="15"/>
    </row>
    <row r="112" spans="1:11" ht="12.75" customHeight="1">
      <c r="A112" s="411" t="s">
        <v>143</v>
      </c>
      <c r="B112" s="351"/>
      <c r="C112" s="351"/>
      <c r="D112" s="351"/>
      <c r="E112" s="351"/>
      <c r="F112" s="351"/>
      <c r="G112" s="351"/>
      <c r="H112" s="351"/>
      <c r="I112" s="193" t="str">
        <f>IF(I110&gt;0,(IF(I111=3,(I110*0.245)))+(IF(I111=4,(I110*0.277)))+(IF(I111=5,(I110*0.305)))+(IF(I111=6,(I110*0.32)))+(IF(I111&gt;=7,(I110*0.337))),"0")</f>
        <v>0</v>
      </c>
      <c r="J112" s="15"/>
      <c r="K112" s="15"/>
    </row>
    <row r="113" spans="1:11" ht="12.75" customHeight="1">
      <c r="A113" s="194" t="s">
        <v>114</v>
      </c>
      <c r="B113" s="195" t="s">
        <v>144</v>
      </c>
      <c r="C113" s="405" t="s">
        <v>138</v>
      </c>
      <c r="D113" s="351"/>
      <c r="E113" s="351"/>
      <c r="F113" s="351"/>
      <c r="G113" s="351"/>
      <c r="H113" s="351"/>
      <c r="I113" s="196" t="s">
        <v>145</v>
      </c>
      <c r="J113" s="15"/>
      <c r="K113" s="15"/>
    </row>
    <row r="114" spans="1:11" ht="12.75" customHeight="1">
      <c r="A114" s="151"/>
      <c r="B114" s="197"/>
      <c r="C114" s="440"/>
      <c r="D114" s="351"/>
      <c r="E114" s="351"/>
      <c r="F114" s="351"/>
      <c r="G114" s="351"/>
      <c r="H114" s="351"/>
      <c r="I114" s="198"/>
      <c r="J114" s="15"/>
      <c r="K114" s="15"/>
    </row>
    <row r="115" spans="1:11" ht="12.75" customHeight="1">
      <c r="A115" s="199"/>
      <c r="B115" s="200"/>
      <c r="C115" s="441"/>
      <c r="D115" s="351"/>
      <c r="E115" s="351"/>
      <c r="F115" s="351"/>
      <c r="G115" s="351"/>
      <c r="H115" s="351"/>
      <c r="I115" s="201"/>
      <c r="J115" s="15"/>
      <c r="K115" s="15"/>
    </row>
    <row r="116" spans="1:11" ht="12.75" customHeight="1">
      <c r="A116" s="411" t="s">
        <v>146</v>
      </c>
      <c r="B116" s="351"/>
      <c r="C116" s="351"/>
      <c r="D116" s="351"/>
      <c r="E116" s="351"/>
      <c r="F116" s="351"/>
      <c r="G116" s="351"/>
      <c r="H116" s="351"/>
      <c r="I116" s="202">
        <f>SUM(I114:I115)</f>
        <v>0</v>
      </c>
      <c r="J116" s="15"/>
      <c r="K116" s="15"/>
    </row>
    <row r="117" spans="1:11" ht="12.75" customHeight="1">
      <c r="A117" s="386" t="s">
        <v>114</v>
      </c>
      <c r="B117" s="388" t="s">
        <v>147</v>
      </c>
      <c r="C117" s="360"/>
      <c r="D117" s="360"/>
      <c r="E117" s="389" t="s">
        <v>116</v>
      </c>
      <c r="F117" s="106"/>
      <c r="G117" s="418" t="s">
        <v>41</v>
      </c>
      <c r="H117" s="351"/>
      <c r="I117" s="390" t="s">
        <v>117</v>
      </c>
      <c r="J117" s="15"/>
      <c r="K117" s="15"/>
    </row>
    <row r="118" spans="1:11" ht="12.75" customHeight="1">
      <c r="A118" s="387"/>
      <c r="B118" s="361"/>
      <c r="C118" s="355"/>
      <c r="D118" s="355"/>
      <c r="E118" s="358"/>
      <c r="F118" s="203"/>
      <c r="G118" s="127">
        <v>0.1</v>
      </c>
      <c r="H118" s="127">
        <v>0.2</v>
      </c>
      <c r="I118" s="391"/>
      <c r="J118" s="15"/>
      <c r="K118" s="15"/>
    </row>
    <row r="119" spans="1:11" ht="14.25" customHeight="1">
      <c r="A119" s="204"/>
      <c r="B119" s="437"/>
      <c r="C119" s="351"/>
      <c r="D119" s="351"/>
      <c r="E119" s="153"/>
      <c r="F119" s="153"/>
      <c r="G119" s="153"/>
      <c r="H119" s="153"/>
      <c r="I119" s="114">
        <f>(E119+G119)+H119</f>
        <v>0</v>
      </c>
      <c r="J119" s="15"/>
      <c r="K119" s="15"/>
    </row>
    <row r="120" spans="1:11" ht="14.25" customHeight="1">
      <c r="A120" s="204"/>
      <c r="B120" s="437"/>
      <c r="C120" s="351"/>
      <c r="D120" s="351"/>
      <c r="E120" s="153"/>
      <c r="F120" s="153"/>
      <c r="G120" s="153"/>
      <c r="H120" s="153"/>
      <c r="I120" s="114">
        <f>(E120+G120)+H120</f>
        <v>0</v>
      </c>
      <c r="J120" s="15"/>
      <c r="K120" s="15"/>
    </row>
    <row r="121" spans="1:11" ht="14.25" customHeight="1">
      <c r="A121" s="411" t="s">
        <v>148</v>
      </c>
      <c r="B121" s="351"/>
      <c r="C121" s="351"/>
      <c r="D121" s="351"/>
      <c r="E121" s="205">
        <f>SUM(E119:E120)</f>
        <v>0</v>
      </c>
      <c r="F121" s="205"/>
      <c r="G121" s="205">
        <f>SUM(G119:G120)</f>
        <v>0</v>
      </c>
      <c r="H121" s="205">
        <f>SUM(H119:H120)</f>
        <v>0</v>
      </c>
      <c r="I121" s="206">
        <f>SUM(I119:I120)</f>
        <v>0</v>
      </c>
      <c r="J121" s="15"/>
      <c r="K121" s="15"/>
    </row>
    <row r="122" spans="1:11" ht="15.75" customHeight="1" thickBot="1">
      <c r="A122" s="207" t="s">
        <v>149</v>
      </c>
      <c r="B122" s="208"/>
      <c r="C122" s="208"/>
      <c r="D122" s="155"/>
      <c r="E122" s="209">
        <f>(I112+I116)+E121</f>
        <v>0</v>
      </c>
      <c r="F122" s="209"/>
      <c r="G122" s="209">
        <f>G121</f>
        <v>0</v>
      </c>
      <c r="H122" s="209">
        <f>H121</f>
        <v>0</v>
      </c>
      <c r="I122" s="210">
        <f>(E122+H122)+G122</f>
        <v>0</v>
      </c>
      <c r="J122" s="15"/>
      <c r="K122" s="15"/>
    </row>
    <row r="123" spans="1:11" ht="15.75" customHeight="1" thickBot="1">
      <c r="A123" s="211"/>
      <c r="B123" s="211"/>
      <c r="C123" s="22"/>
      <c r="D123" s="22"/>
      <c r="E123" s="22"/>
      <c r="F123" s="22"/>
      <c r="G123" s="22"/>
      <c r="H123" s="22"/>
      <c r="I123" s="212"/>
      <c r="J123" s="15"/>
      <c r="K123" s="15"/>
    </row>
    <row r="124" spans="1:11" ht="12.75" customHeight="1">
      <c r="A124" s="213" t="s">
        <v>150</v>
      </c>
      <c r="B124" s="214"/>
      <c r="C124" s="215"/>
      <c r="D124" s="215"/>
      <c r="E124" s="215"/>
      <c r="F124" s="215"/>
      <c r="G124" s="215"/>
      <c r="H124" s="215"/>
      <c r="I124" s="216"/>
      <c r="J124" s="15"/>
      <c r="K124" s="15"/>
    </row>
    <row r="125" spans="1:11" ht="12.75" customHeight="1">
      <c r="A125" s="386" t="s">
        <v>114</v>
      </c>
      <c r="B125" s="388" t="s">
        <v>151</v>
      </c>
      <c r="C125" s="360"/>
      <c r="D125" s="360"/>
      <c r="E125" s="389" t="s">
        <v>116</v>
      </c>
      <c r="F125" s="106"/>
      <c r="G125" s="418" t="s">
        <v>41</v>
      </c>
      <c r="H125" s="351"/>
      <c r="I125" s="390" t="s">
        <v>117</v>
      </c>
      <c r="J125" s="15"/>
      <c r="K125" s="15"/>
    </row>
    <row r="126" spans="1:11" ht="12.75" customHeight="1">
      <c r="A126" s="387"/>
      <c r="B126" s="361"/>
      <c r="C126" s="355"/>
      <c r="D126" s="355"/>
      <c r="E126" s="358"/>
      <c r="F126" s="203"/>
      <c r="G126" s="127">
        <v>0.1</v>
      </c>
      <c r="H126" s="127">
        <v>0.2</v>
      </c>
      <c r="I126" s="391"/>
      <c r="J126" s="15"/>
      <c r="K126" s="15"/>
    </row>
    <row r="127" spans="1:11" ht="12.75" customHeight="1">
      <c r="A127" s="194"/>
      <c r="B127" s="439"/>
      <c r="C127" s="351"/>
      <c r="D127" s="351"/>
      <c r="E127" s="112"/>
      <c r="F127" s="112"/>
      <c r="G127" s="112"/>
      <c r="H127" s="112"/>
      <c r="I127" s="114">
        <f>(E127+G127)+H127</f>
        <v>0</v>
      </c>
      <c r="J127" s="15"/>
      <c r="K127" s="15"/>
    </row>
    <row r="128" spans="1:11" ht="12.75" customHeight="1">
      <c r="A128" s="168"/>
      <c r="B128" s="408"/>
      <c r="C128" s="351"/>
      <c r="D128" s="351"/>
      <c r="E128" s="112"/>
      <c r="F128" s="112"/>
      <c r="G128" s="112"/>
      <c r="H128" s="112"/>
      <c r="I128" s="114">
        <f>(E128+G128)+H128</f>
        <v>0</v>
      </c>
      <c r="J128" s="15"/>
      <c r="K128" s="15"/>
    </row>
    <row r="129" spans="1:11" ht="15.75" customHeight="1" thickBot="1">
      <c r="A129" s="217" t="s">
        <v>152</v>
      </c>
      <c r="B129" s="218"/>
      <c r="C129" s="218"/>
      <c r="D129" s="219"/>
      <c r="E129" s="220">
        <f>SUM(E127:E128)</f>
        <v>0</v>
      </c>
      <c r="F129" s="220"/>
      <c r="G129" s="220">
        <f>SUM(G127:G128)</f>
        <v>0</v>
      </c>
      <c r="H129" s="220">
        <f>SUM(H127:H128)</f>
        <v>0</v>
      </c>
      <c r="I129" s="221">
        <f>SUM(I127:I128)</f>
        <v>0</v>
      </c>
      <c r="J129" s="15"/>
      <c r="K129" s="15"/>
    </row>
    <row r="130" spans="1:11" ht="15.75" customHeight="1" thickBot="1">
      <c r="A130" s="132"/>
      <c r="B130" s="132"/>
      <c r="C130" s="132"/>
      <c r="D130" s="132"/>
      <c r="E130" s="133"/>
      <c r="F130" s="133"/>
      <c r="G130" s="133"/>
      <c r="H130" s="133"/>
      <c r="I130" s="177"/>
      <c r="J130" s="15"/>
      <c r="K130" s="15"/>
    </row>
    <row r="131" spans="1:11" ht="12.75" customHeight="1">
      <c r="A131" s="162" t="s">
        <v>153</v>
      </c>
      <c r="B131" s="163"/>
      <c r="C131" s="164"/>
      <c r="D131" s="164"/>
      <c r="E131" s="164"/>
      <c r="F131" s="164"/>
      <c r="G131" s="164"/>
      <c r="H131" s="164"/>
      <c r="I131" s="165"/>
      <c r="J131" s="15"/>
      <c r="K131" s="15"/>
    </row>
    <row r="132" spans="1:11" ht="12.75" customHeight="1">
      <c r="A132" s="389" t="s">
        <v>114</v>
      </c>
      <c r="B132" s="410" t="s">
        <v>115</v>
      </c>
      <c r="C132" s="360"/>
      <c r="D132" s="360"/>
      <c r="E132" s="388" t="s">
        <v>116</v>
      </c>
      <c r="F132" s="442" t="s">
        <v>154</v>
      </c>
      <c r="G132" s="360"/>
      <c r="H132" s="443"/>
      <c r="I132" s="435" t="s">
        <v>117</v>
      </c>
      <c r="J132" s="15"/>
      <c r="K132" s="15"/>
    </row>
    <row r="133" spans="1:11" ht="12.75" customHeight="1">
      <c r="A133" s="438"/>
      <c r="B133" s="355"/>
      <c r="C133" s="355"/>
      <c r="D133" s="355"/>
      <c r="E133" s="361"/>
      <c r="F133" s="433"/>
      <c r="G133" s="367"/>
      <c r="H133" s="434"/>
      <c r="I133" s="436"/>
      <c r="J133" s="15"/>
      <c r="K133" s="15"/>
    </row>
    <row r="134" spans="1:11" ht="12.75" customHeight="1">
      <c r="A134" s="109"/>
      <c r="B134" s="408"/>
      <c r="C134" s="351"/>
      <c r="D134" s="351"/>
      <c r="E134" s="167"/>
      <c r="F134" s="431"/>
      <c r="G134" s="355"/>
      <c r="H134" s="432"/>
      <c r="I134" s="114">
        <f>(E134+G134)+H134</f>
        <v>0</v>
      </c>
      <c r="J134" s="15"/>
      <c r="K134" s="15"/>
    </row>
    <row r="135" spans="1:11" ht="12.75" customHeight="1">
      <c r="A135" s="109"/>
      <c r="B135" s="408"/>
      <c r="C135" s="351"/>
      <c r="D135" s="351"/>
      <c r="E135" s="167"/>
      <c r="F135" s="361"/>
      <c r="G135" s="355"/>
      <c r="H135" s="432"/>
      <c r="I135" s="114">
        <f>(E135+G135)+H135</f>
        <v>0</v>
      </c>
      <c r="J135" s="15"/>
      <c r="K135" s="15"/>
    </row>
    <row r="136" spans="1:11" ht="12.75" customHeight="1">
      <c r="A136" s="168"/>
      <c r="B136" s="408"/>
      <c r="C136" s="351"/>
      <c r="D136" s="351"/>
      <c r="E136" s="112"/>
      <c r="F136" s="433"/>
      <c r="G136" s="367"/>
      <c r="H136" s="434"/>
      <c r="I136" s="114">
        <f>(E136+G136)+H136</f>
        <v>0</v>
      </c>
      <c r="J136" s="15"/>
      <c r="K136" s="15"/>
    </row>
    <row r="137" spans="1:11" ht="15.75" customHeight="1" thickBot="1">
      <c r="A137" s="169" t="s">
        <v>155</v>
      </c>
      <c r="B137" s="170"/>
      <c r="C137" s="170"/>
      <c r="D137" s="171"/>
      <c r="E137" s="172">
        <f>SUM(E134:E136)</f>
        <v>0</v>
      </c>
      <c r="F137" s="172"/>
      <c r="G137" s="172">
        <f>SUM(G134:G136)</f>
        <v>0</v>
      </c>
      <c r="H137" s="172">
        <f>SUM(H134:H136)</f>
        <v>0</v>
      </c>
      <c r="I137" s="223">
        <f>SUM(I134:I136)</f>
        <v>0</v>
      </c>
      <c r="J137" s="15"/>
      <c r="K137" s="15"/>
    </row>
    <row r="138" spans="1:11" ht="15.75" customHeight="1" thickBot="1">
      <c r="A138" s="132"/>
      <c r="B138" s="132"/>
      <c r="C138" s="132"/>
      <c r="D138" s="132"/>
      <c r="E138" s="133"/>
      <c r="F138" s="133"/>
      <c r="G138" s="133"/>
      <c r="H138" s="133"/>
      <c r="I138" s="177"/>
      <c r="J138" s="15"/>
      <c r="K138" s="15"/>
    </row>
    <row r="139" spans="1:11" ht="16.5" customHeight="1" thickBot="1">
      <c r="A139" s="224" t="s">
        <v>156</v>
      </c>
      <c r="B139" s="225"/>
      <c r="C139" s="226"/>
      <c r="D139" s="227"/>
      <c r="E139" s="228">
        <f>E137+E129+E122+E85+E79+E70+E27+E20+E63</f>
        <v>0</v>
      </c>
      <c r="F139" s="228">
        <f>F137+F129+F122+F85+F79+F70+F27+F20+F63</f>
        <v>0</v>
      </c>
      <c r="G139" s="228">
        <f>G137+G129+G122+G85+G79+G70+G27+G20+G63</f>
        <v>0</v>
      </c>
      <c r="H139" s="228">
        <f>H137+H129+H122+H85+H79+H70+H27+H20+H63</f>
        <v>0</v>
      </c>
      <c r="I139" s="229">
        <f>I137+I129+I122+I85+I79+I70+I27+I20+I63</f>
        <v>0</v>
      </c>
      <c r="J139" s="15"/>
      <c r="K139" s="15"/>
    </row>
    <row r="140" spans="1:11" ht="15.75" customHeight="1">
      <c r="A140" s="231"/>
      <c r="B140" s="232"/>
      <c r="C140" s="22"/>
      <c r="D140" s="22"/>
      <c r="E140" s="233"/>
      <c r="F140" s="233"/>
      <c r="G140" s="233"/>
      <c r="H140" s="234"/>
      <c r="I140" s="235"/>
      <c r="J140" s="15"/>
      <c r="K140" s="15"/>
    </row>
  </sheetData>
  <mergeCells count="165">
    <mergeCell ref="E98:H98"/>
    <mergeCell ref="E102:H102"/>
    <mergeCell ref="E103:H103"/>
    <mergeCell ref="E105:H105"/>
    <mergeCell ref="C91:D91"/>
    <mergeCell ref="C92:D92"/>
    <mergeCell ref="A70:C70"/>
    <mergeCell ref="A72:D72"/>
    <mergeCell ref="B75:D76"/>
    <mergeCell ref="A75:A76"/>
    <mergeCell ref="B78:D78"/>
    <mergeCell ref="B83:D83"/>
    <mergeCell ref="B81:D82"/>
    <mergeCell ref="B84:D84"/>
    <mergeCell ref="B85:D85"/>
    <mergeCell ref="A81:A82"/>
    <mergeCell ref="E99:H99"/>
    <mergeCell ref="E96:H96"/>
    <mergeCell ref="E97:H97"/>
    <mergeCell ref="E90:H90"/>
    <mergeCell ref="E91:H91"/>
    <mergeCell ref="E95:H95"/>
    <mergeCell ref="C102:D102"/>
    <mergeCell ref="C103:D103"/>
    <mergeCell ref="A66:A67"/>
    <mergeCell ref="A22:A23"/>
    <mergeCell ref="A20:C20"/>
    <mergeCell ref="B77:D77"/>
    <mergeCell ref="B68:D68"/>
    <mergeCell ref="B66:D67"/>
    <mergeCell ref="B69:D69"/>
    <mergeCell ref="B25:D25"/>
    <mergeCell ref="A27:C27"/>
    <mergeCell ref="B26:D26"/>
    <mergeCell ref="B24:D24"/>
    <mergeCell ref="B37:D37"/>
    <mergeCell ref="B34:D34"/>
    <mergeCell ref="B35:D35"/>
    <mergeCell ref="B36:D36"/>
    <mergeCell ref="B33:D33"/>
    <mergeCell ref="B31:D31"/>
    <mergeCell ref="B32:D32"/>
    <mergeCell ref="B42:D42"/>
    <mergeCell ref="B39:D39"/>
    <mergeCell ref="B51:D51"/>
    <mergeCell ref="B50:D50"/>
    <mergeCell ref="B9:D10"/>
    <mergeCell ref="A9:A10"/>
    <mergeCell ref="I9:I10"/>
    <mergeCell ref="E9:E10"/>
    <mergeCell ref="F9:H9"/>
    <mergeCell ref="H3:I3"/>
    <mergeCell ref="G5:H5"/>
    <mergeCell ref="I117:I118"/>
    <mergeCell ref="A29:A30"/>
    <mergeCell ref="B29:D30"/>
    <mergeCell ref="I29:I30"/>
    <mergeCell ref="F29:H29"/>
    <mergeCell ref="E29:E30"/>
    <mergeCell ref="B49:D49"/>
    <mergeCell ref="B48:D48"/>
    <mergeCell ref="I56:I57"/>
    <mergeCell ref="F56:H56"/>
    <mergeCell ref="E56:E57"/>
    <mergeCell ref="E88:H88"/>
    <mergeCell ref="E89:H89"/>
    <mergeCell ref="A117:A118"/>
    <mergeCell ref="E104:H104"/>
    <mergeCell ref="C104:D104"/>
    <mergeCell ref="A110:H110"/>
    <mergeCell ref="B11:D11"/>
    <mergeCell ref="B22:D23"/>
    <mergeCell ref="A54:C54"/>
    <mergeCell ref="A62:C62"/>
    <mergeCell ref="A63:D63"/>
    <mergeCell ref="B61:D61"/>
    <mergeCell ref="B60:D60"/>
    <mergeCell ref="B59:D59"/>
    <mergeCell ref="A56:A57"/>
    <mergeCell ref="B53:D53"/>
    <mergeCell ref="B46:D46"/>
    <mergeCell ref="B47:D47"/>
    <mergeCell ref="B56:D57"/>
    <mergeCell ref="B58:D58"/>
    <mergeCell ref="B15:D15"/>
    <mergeCell ref="B16:D16"/>
    <mergeCell ref="B19:D19"/>
    <mergeCell ref="B38:D38"/>
    <mergeCell ref="B40:D40"/>
    <mergeCell ref="B17:D17"/>
    <mergeCell ref="B18:D18"/>
    <mergeCell ref="B136:D136"/>
    <mergeCell ref="C107:D107"/>
    <mergeCell ref="C109:D109"/>
    <mergeCell ref="B132:D133"/>
    <mergeCell ref="B127:D127"/>
    <mergeCell ref="B128:D128"/>
    <mergeCell ref="B125:D126"/>
    <mergeCell ref="C108:D108"/>
    <mergeCell ref="B12:D12"/>
    <mergeCell ref="B13:D13"/>
    <mergeCell ref="B14:D14"/>
    <mergeCell ref="F134:H136"/>
    <mergeCell ref="E125:E126"/>
    <mergeCell ref="A132:A133"/>
    <mergeCell ref="G125:H125"/>
    <mergeCell ref="E101:H101"/>
    <mergeCell ref="E100:H100"/>
    <mergeCell ref="F66:H66"/>
    <mergeCell ref="F75:H75"/>
    <mergeCell ref="C101:D101"/>
    <mergeCell ref="C100:D100"/>
    <mergeCell ref="C98:D98"/>
    <mergeCell ref="C99:D99"/>
    <mergeCell ref="C97:D97"/>
    <mergeCell ref="C105:D105"/>
    <mergeCell ref="C106:D106"/>
    <mergeCell ref="B119:D119"/>
    <mergeCell ref="C96:D96"/>
    <mergeCell ref="C95:D95"/>
    <mergeCell ref="C89:D89"/>
    <mergeCell ref="C90:D90"/>
    <mergeCell ref="C88:D88"/>
    <mergeCell ref="C93:D93"/>
    <mergeCell ref="B134:D134"/>
    <mergeCell ref="B135:D135"/>
    <mergeCell ref="I132:I133"/>
    <mergeCell ref="I125:I126"/>
    <mergeCell ref="F132:H133"/>
    <mergeCell ref="E132:E133"/>
    <mergeCell ref="A111:H111"/>
    <mergeCell ref="E106:H106"/>
    <mergeCell ref="A121:D121"/>
    <mergeCell ref="B120:D120"/>
    <mergeCell ref="B117:D118"/>
    <mergeCell ref="C114:H114"/>
    <mergeCell ref="G117:H117"/>
    <mergeCell ref="E107:H107"/>
    <mergeCell ref="E108:H108"/>
    <mergeCell ref="E109:H109"/>
    <mergeCell ref="A125:A126"/>
    <mergeCell ref="I66:I67"/>
    <mergeCell ref="I22:I23"/>
    <mergeCell ref="I75:I76"/>
    <mergeCell ref="I81:I82"/>
    <mergeCell ref="G81:H81"/>
    <mergeCell ref="E117:E118"/>
    <mergeCell ref="E75:E76"/>
    <mergeCell ref="E81:E82"/>
    <mergeCell ref="E66:E67"/>
    <mergeCell ref="E94:H94"/>
    <mergeCell ref="E93:H93"/>
    <mergeCell ref="E92:H92"/>
    <mergeCell ref="A116:H116"/>
    <mergeCell ref="A112:H112"/>
    <mergeCell ref="C113:H113"/>
    <mergeCell ref="F22:H22"/>
    <mergeCell ref="E22:E23"/>
    <mergeCell ref="C115:H115"/>
    <mergeCell ref="B45:D45"/>
    <mergeCell ref="B44:D44"/>
    <mergeCell ref="B43:D43"/>
    <mergeCell ref="B41:D41"/>
    <mergeCell ref="C94:D94"/>
    <mergeCell ref="B52:D5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B29"/>
  <sheetViews>
    <sheetView workbookViewId="0">
      <selection sqref="A1:Q1"/>
    </sheetView>
  </sheetViews>
  <sheetFormatPr baseColWidth="10" defaultColWidth="17.33203125" defaultRowHeight="15" customHeight="1"/>
  <cols>
    <col min="1" max="1" width="13" customWidth="1"/>
    <col min="2" max="2" width="24.6640625" customWidth="1"/>
    <col min="3" max="4" width="9" customWidth="1"/>
    <col min="5" max="5" width="9.33203125" customWidth="1"/>
    <col min="6" max="7" width="9" customWidth="1"/>
    <col min="8" max="8" width="9.6640625" customWidth="1"/>
    <col min="9" max="9" width="9.109375" customWidth="1"/>
    <col min="10" max="10" width="10.6640625" customWidth="1"/>
    <col min="11" max="12" width="9" customWidth="1"/>
    <col min="13" max="13" width="9.44140625" customWidth="1"/>
    <col min="14" max="14" width="9.6640625" customWidth="1"/>
    <col min="15" max="15" width="9" customWidth="1"/>
    <col min="16" max="16" width="6.6640625" customWidth="1"/>
    <col min="17" max="18" width="9.109375" customWidth="1"/>
    <col min="19" max="20" width="6.6640625" customWidth="1"/>
    <col min="21" max="22" width="9.109375" customWidth="1"/>
    <col min="23" max="24" width="6.6640625" customWidth="1"/>
    <col min="25" max="26" width="9.109375" customWidth="1"/>
    <col min="27" max="27" width="9" customWidth="1"/>
    <col min="28" max="28" width="17.5546875" customWidth="1"/>
  </cols>
  <sheetData>
    <row r="1" spans="1:28" ht="18" customHeight="1">
      <c r="A1" s="446" t="s">
        <v>158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6"/>
      <c r="S1" s="446"/>
      <c r="T1" s="355"/>
      <c r="U1" s="355"/>
      <c r="V1" s="355"/>
      <c r="W1" s="355"/>
      <c r="X1" s="355"/>
      <c r="Y1" s="355"/>
      <c r="Z1" s="355"/>
      <c r="AA1" s="355"/>
      <c r="AB1" s="355"/>
    </row>
    <row r="2" spans="1:28" ht="12.75" customHeight="1">
      <c r="A2" s="366" t="s">
        <v>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2.75" customHeight="1">
      <c r="A3" s="364" t="s">
        <v>159</v>
      </c>
      <c r="B3" s="351"/>
      <c r="C3" s="351"/>
      <c r="D3" s="351"/>
      <c r="E3" s="351"/>
      <c r="F3" s="351"/>
      <c r="G3" s="351"/>
      <c r="H3" s="351"/>
      <c r="I3" s="351"/>
      <c r="J3" s="448" t="s">
        <v>160</v>
      </c>
      <c r="K3" s="447" t="s">
        <v>161</v>
      </c>
      <c r="L3" s="351"/>
      <c r="M3" s="351"/>
      <c r="N3" s="351"/>
      <c r="O3" s="447" t="s">
        <v>162</v>
      </c>
      <c r="P3" s="351"/>
      <c r="Q3" s="351"/>
      <c r="R3" s="351"/>
      <c r="S3" s="447" t="s">
        <v>163</v>
      </c>
      <c r="T3" s="351"/>
      <c r="U3" s="351"/>
      <c r="V3" s="351"/>
      <c r="W3" s="447" t="s">
        <v>164</v>
      </c>
      <c r="X3" s="351"/>
      <c r="Y3" s="351"/>
      <c r="Z3" s="351"/>
      <c r="AA3" s="448" t="s">
        <v>165</v>
      </c>
      <c r="AB3" s="448" t="s">
        <v>166</v>
      </c>
    </row>
    <row r="4" spans="1:28" ht="12.75" customHeight="1">
      <c r="A4" s="24" t="s">
        <v>35</v>
      </c>
      <c r="B4" s="24" t="s">
        <v>36</v>
      </c>
      <c r="C4" s="364" t="s">
        <v>37</v>
      </c>
      <c r="D4" s="351"/>
      <c r="E4" s="357" t="s">
        <v>38</v>
      </c>
      <c r="F4" s="364" t="s">
        <v>41</v>
      </c>
      <c r="G4" s="351"/>
      <c r="H4" s="351"/>
      <c r="I4" s="357" t="s">
        <v>42</v>
      </c>
      <c r="J4" s="358"/>
      <c r="K4" s="447" t="s">
        <v>37</v>
      </c>
      <c r="L4" s="351"/>
      <c r="M4" s="448" t="s">
        <v>42</v>
      </c>
      <c r="N4" s="448" t="s">
        <v>38</v>
      </c>
      <c r="O4" s="447" t="s">
        <v>37</v>
      </c>
      <c r="P4" s="351"/>
      <c r="Q4" s="448" t="s">
        <v>42</v>
      </c>
      <c r="R4" s="448" t="s">
        <v>38</v>
      </c>
      <c r="S4" s="447" t="s">
        <v>37</v>
      </c>
      <c r="T4" s="351"/>
      <c r="U4" s="448" t="s">
        <v>42</v>
      </c>
      <c r="V4" s="448" t="s">
        <v>38</v>
      </c>
      <c r="W4" s="447" t="s">
        <v>37</v>
      </c>
      <c r="X4" s="351"/>
      <c r="Y4" s="448" t="s">
        <v>42</v>
      </c>
      <c r="Z4" s="448" t="s">
        <v>38</v>
      </c>
      <c r="AA4" s="358"/>
      <c r="AB4" s="358"/>
    </row>
    <row r="5" spans="1:28" ht="12.75" customHeight="1">
      <c r="A5" s="33"/>
      <c r="B5" s="33"/>
      <c r="C5" s="35" t="s">
        <v>44</v>
      </c>
      <c r="D5" s="35" t="s">
        <v>45</v>
      </c>
      <c r="E5" s="358"/>
      <c r="F5" s="36">
        <v>5.5E-2</v>
      </c>
      <c r="G5" s="36">
        <v>0.1</v>
      </c>
      <c r="H5" s="36">
        <v>0.2</v>
      </c>
      <c r="I5" s="358"/>
      <c r="J5" s="358"/>
      <c r="K5" s="237" t="s">
        <v>44</v>
      </c>
      <c r="L5" s="237" t="s">
        <v>45</v>
      </c>
      <c r="M5" s="358"/>
      <c r="N5" s="358"/>
      <c r="O5" s="237" t="s">
        <v>44</v>
      </c>
      <c r="P5" s="237" t="s">
        <v>45</v>
      </c>
      <c r="Q5" s="358"/>
      <c r="R5" s="358"/>
      <c r="S5" s="237" t="s">
        <v>44</v>
      </c>
      <c r="T5" s="237" t="s">
        <v>45</v>
      </c>
      <c r="U5" s="358"/>
      <c r="V5" s="358"/>
      <c r="W5" s="237" t="s">
        <v>44</v>
      </c>
      <c r="X5" s="237" t="s">
        <v>45</v>
      </c>
      <c r="Y5" s="358"/>
      <c r="Z5" s="358"/>
      <c r="AA5" s="358"/>
      <c r="AB5" s="358"/>
    </row>
    <row r="6" spans="1:28" ht="12.75" customHeight="1">
      <c r="A6" s="238"/>
      <c r="B6" s="238"/>
      <c r="C6" s="238"/>
      <c r="D6" s="238"/>
      <c r="E6" s="239"/>
      <c r="F6" s="239"/>
      <c r="G6" s="239"/>
      <c r="H6" s="239"/>
      <c r="I6" s="240">
        <f t="shared" ref="I6:I24" si="0">SUM(E6:H6)</f>
        <v>0</v>
      </c>
      <c r="J6" s="241"/>
      <c r="K6" s="242"/>
      <c r="L6" s="242"/>
      <c r="M6" s="243"/>
      <c r="N6" s="53" t="str">
        <f t="shared" ref="N6:N24" si="1">IF(AND(M6&gt;0,$F6&gt;0),M6/1.055,IF(AND(M6&gt;0,$G6&gt;0),M6/1.1,IF(AND(M6&gt;0,$H6&gt;0),M6/1.2,"")))</f>
        <v/>
      </c>
      <c r="O6" s="244"/>
      <c r="P6" s="241"/>
      <c r="Q6" s="243"/>
      <c r="R6" s="53" t="str">
        <f t="shared" ref="R6:R24" si="2">IF(AND(Q6&gt;0,$F6&gt;0),Q6/1.055,IF(AND(Q6&gt;0,$G6&gt;0),Q6/1.1,IF(AND(Q6&gt;0,$H6&gt;0),Q6/1.2,"")))</f>
        <v/>
      </c>
      <c r="S6" s="244"/>
      <c r="T6" s="241"/>
      <c r="U6" s="243"/>
      <c r="V6" s="53" t="str">
        <f t="shared" ref="V6:V24" si="3">IF(AND(U6&gt;0,$F6&gt;0),U6/1.055,IF(AND(U6&gt;0,$G6&gt;0),U6/1.1,IF(AND(U6&gt;0,$H6&gt;0),U6/1.2,"")))</f>
        <v/>
      </c>
      <c r="W6" s="244"/>
      <c r="X6" s="241"/>
      <c r="Y6" s="243"/>
      <c r="Z6" s="53" t="str">
        <f t="shared" ref="Z6:Z24" si="4">IF(AND(Y6&gt;0,$F6&gt;0),Y6/1.055,IF(AND(Y6&gt;0,$G6&gt;0),Y6/1.1,IF(AND(Y6&gt;0,$H6&gt;0),Y6/1.2,"")))</f>
        <v/>
      </c>
      <c r="AA6" s="53">
        <f t="shared" ref="AA6:AA25" si="5">ROUND(((((M6+Q6)+U6)+Y6)-I6),2)</f>
        <v>0</v>
      </c>
      <c r="AB6" s="241"/>
    </row>
    <row r="7" spans="1:28" ht="12.75" customHeight="1">
      <c r="A7" s="45"/>
      <c r="B7" s="45"/>
      <c r="C7" s="45"/>
      <c r="D7" s="45"/>
      <c r="E7" s="51"/>
      <c r="F7" s="51"/>
      <c r="G7" s="51"/>
      <c r="H7" s="51"/>
      <c r="I7" s="240">
        <f t="shared" si="0"/>
        <v>0</v>
      </c>
      <c r="J7" s="241"/>
      <c r="K7" s="242"/>
      <c r="L7" s="242"/>
      <c r="M7" s="243"/>
      <c r="N7" s="53" t="str">
        <f t="shared" si="1"/>
        <v/>
      </c>
      <c r="O7" s="244"/>
      <c r="P7" s="241"/>
      <c r="Q7" s="243"/>
      <c r="R7" s="53" t="str">
        <f t="shared" si="2"/>
        <v/>
      </c>
      <c r="S7" s="244"/>
      <c r="T7" s="241"/>
      <c r="U7" s="243"/>
      <c r="V7" s="53" t="str">
        <f t="shared" si="3"/>
        <v/>
      </c>
      <c r="W7" s="244"/>
      <c r="X7" s="244"/>
      <c r="Y7" s="243"/>
      <c r="Z7" s="53" t="str">
        <f t="shared" si="4"/>
        <v/>
      </c>
      <c r="AA7" s="53">
        <f t="shared" si="5"/>
        <v>0</v>
      </c>
      <c r="AB7" s="241"/>
    </row>
    <row r="8" spans="1:28" ht="12.75" customHeight="1">
      <c r="A8" s="45"/>
      <c r="B8" s="45"/>
      <c r="C8" s="45"/>
      <c r="D8" s="45"/>
      <c r="E8" s="51"/>
      <c r="F8" s="51"/>
      <c r="G8" s="51"/>
      <c r="H8" s="51"/>
      <c r="I8" s="240">
        <f t="shared" si="0"/>
        <v>0</v>
      </c>
      <c r="J8" s="241"/>
      <c r="K8" s="242"/>
      <c r="L8" s="242"/>
      <c r="M8" s="243"/>
      <c r="N8" s="53" t="str">
        <f t="shared" si="1"/>
        <v/>
      </c>
      <c r="O8" s="244"/>
      <c r="P8" s="241"/>
      <c r="Q8" s="243"/>
      <c r="R8" s="53" t="str">
        <f t="shared" si="2"/>
        <v/>
      </c>
      <c r="S8" s="244"/>
      <c r="T8" s="241"/>
      <c r="U8" s="243"/>
      <c r="V8" s="53" t="str">
        <f t="shared" si="3"/>
        <v/>
      </c>
      <c r="W8" s="244"/>
      <c r="X8" s="244"/>
      <c r="Y8" s="243"/>
      <c r="Z8" s="53" t="str">
        <f t="shared" si="4"/>
        <v/>
      </c>
      <c r="AA8" s="53">
        <f t="shared" si="5"/>
        <v>0</v>
      </c>
      <c r="AB8" s="241"/>
    </row>
    <row r="9" spans="1:28" ht="12.75" customHeight="1">
      <c r="A9" s="45"/>
      <c r="B9" s="45"/>
      <c r="C9" s="45"/>
      <c r="D9" s="45"/>
      <c r="E9" s="51"/>
      <c r="F9" s="51"/>
      <c r="G9" s="51"/>
      <c r="H9" s="51"/>
      <c r="I9" s="240">
        <f t="shared" si="0"/>
        <v>0</v>
      </c>
      <c r="J9" s="241"/>
      <c r="K9" s="242"/>
      <c r="L9" s="242"/>
      <c r="M9" s="243"/>
      <c r="N9" s="53" t="str">
        <f t="shared" si="1"/>
        <v/>
      </c>
      <c r="O9" s="244"/>
      <c r="P9" s="241"/>
      <c r="Q9" s="243"/>
      <c r="R9" s="53" t="str">
        <f t="shared" si="2"/>
        <v/>
      </c>
      <c r="S9" s="244"/>
      <c r="T9" s="241"/>
      <c r="U9" s="243"/>
      <c r="V9" s="53" t="str">
        <f t="shared" si="3"/>
        <v/>
      </c>
      <c r="W9" s="244"/>
      <c r="X9" s="244"/>
      <c r="Y9" s="243"/>
      <c r="Z9" s="53" t="str">
        <f t="shared" si="4"/>
        <v/>
      </c>
      <c r="AA9" s="53">
        <f t="shared" si="5"/>
        <v>0</v>
      </c>
      <c r="AB9" s="241"/>
    </row>
    <row r="10" spans="1:28" ht="12.75" customHeight="1">
      <c r="A10" s="45"/>
      <c r="B10" s="45"/>
      <c r="C10" s="45"/>
      <c r="D10" s="45"/>
      <c r="E10" s="51"/>
      <c r="F10" s="51"/>
      <c r="G10" s="51"/>
      <c r="H10" s="51"/>
      <c r="I10" s="240">
        <f t="shared" si="0"/>
        <v>0</v>
      </c>
      <c r="J10" s="241"/>
      <c r="K10" s="242"/>
      <c r="L10" s="242"/>
      <c r="M10" s="243"/>
      <c r="N10" s="53" t="str">
        <f t="shared" si="1"/>
        <v/>
      </c>
      <c r="O10" s="244"/>
      <c r="P10" s="241"/>
      <c r="Q10" s="243"/>
      <c r="R10" s="53" t="str">
        <f t="shared" si="2"/>
        <v/>
      </c>
      <c r="S10" s="244"/>
      <c r="T10" s="241"/>
      <c r="U10" s="243"/>
      <c r="V10" s="53" t="str">
        <f t="shared" si="3"/>
        <v/>
      </c>
      <c r="W10" s="244"/>
      <c r="X10" s="244"/>
      <c r="Y10" s="243"/>
      <c r="Z10" s="53" t="str">
        <f t="shared" si="4"/>
        <v/>
      </c>
      <c r="AA10" s="53">
        <f t="shared" si="5"/>
        <v>0</v>
      </c>
      <c r="AB10" s="241"/>
    </row>
    <row r="11" spans="1:28" ht="12.75" customHeight="1">
      <c r="A11" s="45"/>
      <c r="B11" s="45"/>
      <c r="C11" s="45"/>
      <c r="D11" s="45"/>
      <c r="E11" s="51"/>
      <c r="F11" s="51"/>
      <c r="G11" s="51"/>
      <c r="H11" s="51"/>
      <c r="I11" s="240">
        <f t="shared" si="0"/>
        <v>0</v>
      </c>
      <c r="J11" s="241"/>
      <c r="K11" s="242"/>
      <c r="L11" s="242"/>
      <c r="M11" s="243"/>
      <c r="N11" s="53" t="str">
        <f t="shared" si="1"/>
        <v/>
      </c>
      <c r="O11" s="244"/>
      <c r="P11" s="241"/>
      <c r="Q11" s="243"/>
      <c r="R11" s="53" t="str">
        <f t="shared" si="2"/>
        <v/>
      </c>
      <c r="S11" s="244"/>
      <c r="T11" s="241"/>
      <c r="U11" s="243"/>
      <c r="V11" s="53" t="str">
        <f t="shared" si="3"/>
        <v/>
      </c>
      <c r="W11" s="244"/>
      <c r="X11" s="244"/>
      <c r="Y11" s="243"/>
      <c r="Z11" s="53" t="str">
        <f t="shared" si="4"/>
        <v/>
      </c>
      <c r="AA11" s="53">
        <f t="shared" si="5"/>
        <v>0</v>
      </c>
      <c r="AB11" s="241"/>
    </row>
    <row r="12" spans="1:28" ht="12.75" customHeight="1">
      <c r="A12" s="45"/>
      <c r="B12" s="45"/>
      <c r="C12" s="45"/>
      <c r="D12" s="45"/>
      <c r="E12" s="51"/>
      <c r="F12" s="51"/>
      <c r="G12" s="51"/>
      <c r="H12" s="51"/>
      <c r="I12" s="240">
        <f t="shared" si="0"/>
        <v>0</v>
      </c>
      <c r="J12" s="241"/>
      <c r="K12" s="242"/>
      <c r="L12" s="242"/>
      <c r="M12" s="243"/>
      <c r="N12" s="53" t="str">
        <f t="shared" si="1"/>
        <v/>
      </c>
      <c r="O12" s="244"/>
      <c r="P12" s="241"/>
      <c r="Q12" s="243"/>
      <c r="R12" s="53" t="str">
        <f t="shared" si="2"/>
        <v/>
      </c>
      <c r="S12" s="244"/>
      <c r="T12" s="241"/>
      <c r="U12" s="243"/>
      <c r="V12" s="53" t="str">
        <f t="shared" si="3"/>
        <v/>
      </c>
      <c r="W12" s="244"/>
      <c r="X12" s="244"/>
      <c r="Y12" s="243"/>
      <c r="Z12" s="53" t="str">
        <f t="shared" si="4"/>
        <v/>
      </c>
      <c r="AA12" s="53">
        <f t="shared" si="5"/>
        <v>0</v>
      </c>
      <c r="AB12" s="241"/>
    </row>
    <row r="13" spans="1:28" ht="12.75" customHeight="1">
      <c r="A13" s="45"/>
      <c r="B13" s="45"/>
      <c r="C13" s="45"/>
      <c r="D13" s="45"/>
      <c r="E13" s="51"/>
      <c r="F13" s="51"/>
      <c r="G13" s="51"/>
      <c r="H13" s="51"/>
      <c r="I13" s="240">
        <f t="shared" si="0"/>
        <v>0</v>
      </c>
      <c r="J13" s="241"/>
      <c r="K13" s="242"/>
      <c r="L13" s="242"/>
      <c r="M13" s="243"/>
      <c r="N13" s="53" t="str">
        <f t="shared" si="1"/>
        <v/>
      </c>
      <c r="O13" s="244"/>
      <c r="P13" s="241"/>
      <c r="Q13" s="243"/>
      <c r="R13" s="53" t="str">
        <f t="shared" si="2"/>
        <v/>
      </c>
      <c r="S13" s="244"/>
      <c r="T13" s="241"/>
      <c r="U13" s="243"/>
      <c r="V13" s="53" t="str">
        <f t="shared" si="3"/>
        <v/>
      </c>
      <c r="W13" s="244"/>
      <c r="X13" s="244"/>
      <c r="Y13" s="243"/>
      <c r="Z13" s="53" t="str">
        <f t="shared" si="4"/>
        <v/>
      </c>
      <c r="AA13" s="53">
        <f t="shared" si="5"/>
        <v>0</v>
      </c>
      <c r="AB13" s="241"/>
    </row>
    <row r="14" spans="1:28" ht="12.75" customHeight="1">
      <c r="A14" s="45"/>
      <c r="B14" s="45"/>
      <c r="C14" s="45"/>
      <c r="D14" s="45"/>
      <c r="E14" s="51"/>
      <c r="F14" s="51"/>
      <c r="G14" s="51"/>
      <c r="H14" s="51"/>
      <c r="I14" s="240">
        <f t="shared" si="0"/>
        <v>0</v>
      </c>
      <c r="J14" s="241"/>
      <c r="K14" s="245"/>
      <c r="L14" s="245"/>
      <c r="M14" s="246"/>
      <c r="N14" s="53" t="str">
        <f t="shared" si="1"/>
        <v/>
      </c>
      <c r="O14" s="247"/>
      <c r="P14" s="247"/>
      <c r="Q14" s="246"/>
      <c r="R14" s="53" t="str">
        <f t="shared" si="2"/>
        <v/>
      </c>
      <c r="S14" s="247"/>
      <c r="T14" s="247"/>
      <c r="U14" s="246"/>
      <c r="V14" s="53" t="str">
        <f t="shared" si="3"/>
        <v/>
      </c>
      <c r="W14" s="247"/>
      <c r="X14" s="247"/>
      <c r="Y14" s="246"/>
      <c r="Z14" s="53" t="str">
        <f t="shared" si="4"/>
        <v/>
      </c>
      <c r="AA14" s="53">
        <f t="shared" si="5"/>
        <v>0</v>
      </c>
      <c r="AB14" s="247"/>
    </row>
    <row r="15" spans="1:28" ht="12.75" customHeight="1">
      <c r="A15" s="45"/>
      <c r="B15" s="45"/>
      <c r="C15" s="45"/>
      <c r="D15" s="45"/>
      <c r="E15" s="51"/>
      <c r="F15" s="51"/>
      <c r="G15" s="51"/>
      <c r="H15" s="51"/>
      <c r="I15" s="240">
        <f t="shared" si="0"/>
        <v>0</v>
      </c>
      <c r="J15" s="241"/>
      <c r="K15" s="245"/>
      <c r="L15" s="245"/>
      <c r="M15" s="246"/>
      <c r="N15" s="53" t="str">
        <f t="shared" si="1"/>
        <v/>
      </c>
      <c r="O15" s="247"/>
      <c r="P15" s="247"/>
      <c r="Q15" s="246"/>
      <c r="R15" s="53" t="str">
        <f t="shared" si="2"/>
        <v/>
      </c>
      <c r="S15" s="247"/>
      <c r="T15" s="247"/>
      <c r="U15" s="246"/>
      <c r="V15" s="53" t="str">
        <f t="shared" si="3"/>
        <v/>
      </c>
      <c r="W15" s="247"/>
      <c r="X15" s="247"/>
      <c r="Y15" s="246"/>
      <c r="Z15" s="53" t="str">
        <f t="shared" si="4"/>
        <v/>
      </c>
      <c r="AA15" s="53">
        <f t="shared" si="5"/>
        <v>0</v>
      </c>
      <c r="AB15" s="247"/>
    </row>
    <row r="16" spans="1:28" ht="12.75" customHeight="1">
      <c r="A16" s="45"/>
      <c r="B16" s="45"/>
      <c r="C16" s="45"/>
      <c r="D16" s="45"/>
      <c r="E16" s="51"/>
      <c r="F16" s="51"/>
      <c r="G16" s="51"/>
      <c r="H16" s="51"/>
      <c r="I16" s="240">
        <f t="shared" si="0"/>
        <v>0</v>
      </c>
      <c r="J16" s="241"/>
      <c r="K16" s="245"/>
      <c r="L16" s="245"/>
      <c r="M16" s="246"/>
      <c r="N16" s="53" t="str">
        <f t="shared" si="1"/>
        <v/>
      </c>
      <c r="O16" s="247"/>
      <c r="P16" s="247"/>
      <c r="Q16" s="246"/>
      <c r="R16" s="53" t="str">
        <f t="shared" si="2"/>
        <v/>
      </c>
      <c r="S16" s="247"/>
      <c r="T16" s="247"/>
      <c r="U16" s="246"/>
      <c r="V16" s="53" t="str">
        <f t="shared" si="3"/>
        <v/>
      </c>
      <c r="W16" s="247"/>
      <c r="X16" s="247"/>
      <c r="Y16" s="246"/>
      <c r="Z16" s="53" t="str">
        <f t="shared" si="4"/>
        <v/>
      </c>
      <c r="AA16" s="53">
        <f t="shared" si="5"/>
        <v>0</v>
      </c>
      <c r="AB16" s="247"/>
    </row>
    <row r="17" spans="1:28" ht="12.75" customHeight="1">
      <c r="A17" s="45"/>
      <c r="B17" s="45"/>
      <c r="C17" s="45"/>
      <c r="D17" s="45"/>
      <c r="E17" s="51"/>
      <c r="F17" s="51"/>
      <c r="G17" s="51"/>
      <c r="H17" s="51"/>
      <c r="I17" s="240">
        <f t="shared" si="0"/>
        <v>0</v>
      </c>
      <c r="J17" s="241"/>
      <c r="K17" s="245"/>
      <c r="L17" s="245"/>
      <c r="M17" s="246"/>
      <c r="N17" s="53" t="str">
        <f t="shared" si="1"/>
        <v/>
      </c>
      <c r="O17" s="247"/>
      <c r="P17" s="247"/>
      <c r="Q17" s="246"/>
      <c r="R17" s="53" t="str">
        <f t="shared" si="2"/>
        <v/>
      </c>
      <c r="S17" s="247"/>
      <c r="T17" s="247"/>
      <c r="U17" s="246"/>
      <c r="V17" s="53" t="str">
        <f t="shared" si="3"/>
        <v/>
      </c>
      <c r="W17" s="247"/>
      <c r="X17" s="247"/>
      <c r="Y17" s="246"/>
      <c r="Z17" s="53" t="str">
        <f t="shared" si="4"/>
        <v/>
      </c>
      <c r="AA17" s="53">
        <f t="shared" si="5"/>
        <v>0</v>
      </c>
      <c r="AB17" s="247"/>
    </row>
    <row r="18" spans="1:28" ht="12.75" customHeight="1">
      <c r="A18" s="45"/>
      <c r="B18" s="45"/>
      <c r="C18" s="45"/>
      <c r="D18" s="45"/>
      <c r="E18" s="51"/>
      <c r="F18" s="51"/>
      <c r="G18" s="51"/>
      <c r="H18" s="51"/>
      <c r="I18" s="240">
        <f t="shared" si="0"/>
        <v>0</v>
      </c>
      <c r="J18" s="241"/>
      <c r="K18" s="245"/>
      <c r="L18" s="245"/>
      <c r="M18" s="246"/>
      <c r="N18" s="53" t="str">
        <f t="shared" si="1"/>
        <v/>
      </c>
      <c r="O18" s="247"/>
      <c r="P18" s="247"/>
      <c r="Q18" s="246"/>
      <c r="R18" s="53" t="str">
        <f t="shared" si="2"/>
        <v/>
      </c>
      <c r="S18" s="247"/>
      <c r="T18" s="247"/>
      <c r="U18" s="246"/>
      <c r="V18" s="53" t="str">
        <f t="shared" si="3"/>
        <v/>
      </c>
      <c r="W18" s="247"/>
      <c r="X18" s="247"/>
      <c r="Y18" s="246"/>
      <c r="Z18" s="53" t="str">
        <f t="shared" si="4"/>
        <v/>
      </c>
      <c r="AA18" s="53">
        <f t="shared" si="5"/>
        <v>0</v>
      </c>
      <c r="AB18" s="247"/>
    </row>
    <row r="19" spans="1:28" ht="12.75" customHeight="1">
      <c r="A19" s="45"/>
      <c r="B19" s="45"/>
      <c r="C19" s="45"/>
      <c r="D19" s="45"/>
      <c r="E19" s="51"/>
      <c r="F19" s="51"/>
      <c r="G19" s="51"/>
      <c r="H19" s="51"/>
      <c r="I19" s="240">
        <f t="shared" si="0"/>
        <v>0</v>
      </c>
      <c r="J19" s="241"/>
      <c r="K19" s="245"/>
      <c r="L19" s="245"/>
      <c r="M19" s="246"/>
      <c r="N19" s="53" t="str">
        <f t="shared" si="1"/>
        <v/>
      </c>
      <c r="O19" s="247"/>
      <c r="P19" s="247"/>
      <c r="Q19" s="246"/>
      <c r="R19" s="53" t="str">
        <f t="shared" si="2"/>
        <v/>
      </c>
      <c r="S19" s="247"/>
      <c r="T19" s="247"/>
      <c r="U19" s="246"/>
      <c r="V19" s="53" t="str">
        <f t="shared" si="3"/>
        <v/>
      </c>
      <c r="W19" s="247"/>
      <c r="X19" s="247"/>
      <c r="Y19" s="246"/>
      <c r="Z19" s="53" t="str">
        <f t="shared" si="4"/>
        <v/>
      </c>
      <c r="AA19" s="53">
        <f t="shared" si="5"/>
        <v>0</v>
      </c>
      <c r="AB19" s="247"/>
    </row>
    <row r="20" spans="1:28" ht="12.75" customHeight="1">
      <c r="A20" s="45"/>
      <c r="B20" s="45"/>
      <c r="C20" s="45"/>
      <c r="D20" s="45"/>
      <c r="E20" s="51"/>
      <c r="F20" s="51"/>
      <c r="G20" s="51"/>
      <c r="H20" s="51"/>
      <c r="I20" s="240">
        <f t="shared" si="0"/>
        <v>0</v>
      </c>
      <c r="J20" s="241"/>
      <c r="K20" s="245"/>
      <c r="L20" s="245"/>
      <c r="M20" s="246"/>
      <c r="N20" s="53" t="str">
        <f t="shared" si="1"/>
        <v/>
      </c>
      <c r="O20" s="247"/>
      <c r="P20" s="247"/>
      <c r="Q20" s="246"/>
      <c r="R20" s="53" t="str">
        <f t="shared" si="2"/>
        <v/>
      </c>
      <c r="S20" s="247"/>
      <c r="T20" s="247"/>
      <c r="U20" s="246"/>
      <c r="V20" s="53" t="str">
        <f t="shared" si="3"/>
        <v/>
      </c>
      <c r="W20" s="247"/>
      <c r="X20" s="247"/>
      <c r="Y20" s="246"/>
      <c r="Z20" s="53" t="str">
        <f t="shared" si="4"/>
        <v/>
      </c>
      <c r="AA20" s="53">
        <f t="shared" si="5"/>
        <v>0</v>
      </c>
      <c r="AB20" s="247"/>
    </row>
    <row r="21" spans="1:28" ht="12.75" customHeight="1">
      <c r="A21" s="45"/>
      <c r="B21" s="45"/>
      <c r="C21" s="45"/>
      <c r="D21" s="45"/>
      <c r="E21" s="51"/>
      <c r="F21" s="51"/>
      <c r="G21" s="51"/>
      <c r="H21" s="51"/>
      <c r="I21" s="240">
        <f t="shared" si="0"/>
        <v>0</v>
      </c>
      <c r="J21" s="241"/>
      <c r="K21" s="245"/>
      <c r="L21" s="245"/>
      <c r="M21" s="246"/>
      <c r="N21" s="53" t="str">
        <f t="shared" si="1"/>
        <v/>
      </c>
      <c r="O21" s="247"/>
      <c r="P21" s="247"/>
      <c r="Q21" s="246"/>
      <c r="R21" s="53" t="str">
        <f t="shared" si="2"/>
        <v/>
      </c>
      <c r="S21" s="247"/>
      <c r="T21" s="247"/>
      <c r="U21" s="246"/>
      <c r="V21" s="53" t="str">
        <f t="shared" si="3"/>
        <v/>
      </c>
      <c r="W21" s="247"/>
      <c r="X21" s="247"/>
      <c r="Y21" s="246"/>
      <c r="Z21" s="53" t="str">
        <f t="shared" si="4"/>
        <v/>
      </c>
      <c r="AA21" s="53">
        <f t="shared" si="5"/>
        <v>0</v>
      </c>
      <c r="AB21" s="247"/>
    </row>
    <row r="22" spans="1:28" ht="12.75" customHeight="1">
      <c r="A22" s="45"/>
      <c r="B22" s="45"/>
      <c r="C22" s="45"/>
      <c r="D22" s="45"/>
      <c r="E22" s="51"/>
      <c r="F22" s="51"/>
      <c r="G22" s="51"/>
      <c r="H22" s="51"/>
      <c r="I22" s="240">
        <f t="shared" si="0"/>
        <v>0</v>
      </c>
      <c r="J22" s="241"/>
      <c r="K22" s="245"/>
      <c r="L22" s="245"/>
      <c r="M22" s="246"/>
      <c r="N22" s="53" t="str">
        <f t="shared" si="1"/>
        <v/>
      </c>
      <c r="O22" s="247"/>
      <c r="P22" s="247"/>
      <c r="Q22" s="246"/>
      <c r="R22" s="53" t="str">
        <f t="shared" si="2"/>
        <v/>
      </c>
      <c r="S22" s="247"/>
      <c r="T22" s="247"/>
      <c r="U22" s="246"/>
      <c r="V22" s="53" t="str">
        <f t="shared" si="3"/>
        <v/>
      </c>
      <c r="W22" s="247"/>
      <c r="X22" s="247"/>
      <c r="Y22" s="246"/>
      <c r="Z22" s="53" t="str">
        <f t="shared" si="4"/>
        <v/>
      </c>
      <c r="AA22" s="53">
        <f t="shared" si="5"/>
        <v>0</v>
      </c>
      <c r="AB22" s="247"/>
    </row>
    <row r="23" spans="1:28" ht="12.75" customHeight="1">
      <c r="A23" s="45"/>
      <c r="B23" s="45"/>
      <c r="C23" s="45"/>
      <c r="D23" s="45"/>
      <c r="E23" s="51"/>
      <c r="F23" s="51"/>
      <c r="G23" s="51"/>
      <c r="H23" s="51"/>
      <c r="I23" s="240">
        <f t="shared" si="0"/>
        <v>0</v>
      </c>
      <c r="J23" s="241"/>
      <c r="K23" s="245"/>
      <c r="L23" s="245"/>
      <c r="M23" s="246"/>
      <c r="N23" s="53" t="str">
        <f t="shared" si="1"/>
        <v/>
      </c>
      <c r="O23" s="247"/>
      <c r="P23" s="247"/>
      <c r="Q23" s="246"/>
      <c r="R23" s="53" t="str">
        <f t="shared" si="2"/>
        <v/>
      </c>
      <c r="S23" s="247"/>
      <c r="T23" s="247"/>
      <c r="U23" s="246"/>
      <c r="V23" s="53" t="str">
        <f t="shared" si="3"/>
        <v/>
      </c>
      <c r="W23" s="247"/>
      <c r="X23" s="247"/>
      <c r="Y23" s="246"/>
      <c r="Z23" s="53" t="str">
        <f t="shared" si="4"/>
        <v/>
      </c>
      <c r="AA23" s="53">
        <f t="shared" si="5"/>
        <v>0</v>
      </c>
      <c r="AB23" s="247"/>
    </row>
    <row r="24" spans="1:28" ht="12.75" customHeight="1">
      <c r="A24" s="45"/>
      <c r="B24" s="45"/>
      <c r="C24" s="45"/>
      <c r="D24" s="45"/>
      <c r="E24" s="51"/>
      <c r="F24" s="51"/>
      <c r="G24" s="51"/>
      <c r="H24" s="51"/>
      <c r="I24" s="240">
        <f t="shared" si="0"/>
        <v>0</v>
      </c>
      <c r="J24" s="241"/>
      <c r="K24" s="245"/>
      <c r="L24" s="245"/>
      <c r="M24" s="246"/>
      <c r="N24" s="53" t="str">
        <f t="shared" si="1"/>
        <v/>
      </c>
      <c r="O24" s="247"/>
      <c r="P24" s="247"/>
      <c r="Q24" s="246"/>
      <c r="R24" s="53" t="str">
        <f t="shared" si="2"/>
        <v/>
      </c>
      <c r="S24" s="247"/>
      <c r="T24" s="247"/>
      <c r="U24" s="246"/>
      <c r="V24" s="53" t="str">
        <f t="shared" si="3"/>
        <v/>
      </c>
      <c r="W24" s="247"/>
      <c r="X24" s="247"/>
      <c r="Y24" s="246"/>
      <c r="Z24" s="53" t="str">
        <f t="shared" si="4"/>
        <v/>
      </c>
      <c r="AA24" s="53">
        <f t="shared" si="5"/>
        <v>0</v>
      </c>
      <c r="AB24" s="247"/>
    </row>
    <row r="25" spans="1:28" ht="12.75" customHeight="1">
      <c r="A25" s="368" t="s">
        <v>60</v>
      </c>
      <c r="B25" s="351"/>
      <c r="C25" s="374"/>
      <c r="D25" s="77"/>
      <c r="E25" s="78">
        <f>SUM(E6:E24)</f>
        <v>0</v>
      </c>
      <c r="F25" s="78">
        <f>SUM(F6:F24)</f>
        <v>0</v>
      </c>
      <c r="G25" s="78">
        <f>SUM(G6:G24)</f>
        <v>0</v>
      </c>
      <c r="H25" s="78">
        <f>SUM(H6:H24)</f>
        <v>0</v>
      </c>
      <c r="I25" s="78">
        <f>SUM(I6:I24)</f>
        <v>0</v>
      </c>
      <c r="J25" s="451" t="s">
        <v>60</v>
      </c>
      <c r="K25" s="351"/>
      <c r="L25" s="351"/>
      <c r="M25" s="246">
        <f>SUM(M6:M24)</f>
        <v>0</v>
      </c>
      <c r="N25" s="246">
        <f>SUM(N6:N24)</f>
        <v>0</v>
      </c>
      <c r="O25" s="248"/>
      <c r="P25" s="248"/>
      <c r="Q25" s="246">
        <f>SUM(Q6:Q24)</f>
        <v>0</v>
      </c>
      <c r="R25" s="246">
        <f>SUM(R6:R24)</f>
        <v>0</v>
      </c>
      <c r="S25" s="248"/>
      <c r="T25" s="248"/>
      <c r="U25" s="246">
        <f>SUM(U6:U24)</f>
        <v>0</v>
      </c>
      <c r="V25" s="246">
        <f>SUM(V6:V24)</f>
        <v>0</v>
      </c>
      <c r="W25" s="248"/>
      <c r="X25" s="248"/>
      <c r="Y25" s="246">
        <f>SUM(Y6:Y24)</f>
        <v>0</v>
      </c>
      <c r="Z25" s="246">
        <f>SUM(Z6:Z24)</f>
        <v>0</v>
      </c>
      <c r="AA25" s="243">
        <f t="shared" si="5"/>
        <v>0</v>
      </c>
      <c r="AB25" s="248"/>
    </row>
    <row r="26" spans="1:28" ht="12.75" customHeigh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</row>
    <row r="27" spans="1:28" ht="12.75" customHeight="1">
      <c r="A27" s="450"/>
      <c r="B27" s="360"/>
      <c r="C27" s="250">
        <v>1</v>
      </c>
      <c r="D27" s="250">
        <v>2</v>
      </c>
      <c r="E27" s="250">
        <v>3</v>
      </c>
      <c r="F27" s="250">
        <v>4</v>
      </c>
      <c r="G27" s="250">
        <v>5</v>
      </c>
      <c r="H27" s="250">
        <v>6</v>
      </c>
      <c r="I27" s="250">
        <v>7</v>
      </c>
      <c r="J27" s="250">
        <v>8</v>
      </c>
      <c r="K27" s="250">
        <v>9</v>
      </c>
      <c r="L27" s="250">
        <v>10</v>
      </c>
      <c r="M27" s="250">
        <v>11</v>
      </c>
      <c r="N27" s="250">
        <v>12</v>
      </c>
      <c r="O27" s="21"/>
      <c r="P27" s="1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9.5" customHeight="1">
      <c r="A28" s="449" t="s">
        <v>167</v>
      </c>
      <c r="B28" s="351"/>
      <c r="C28" s="53">
        <f>(((SUMIF(L6:L24,"=1",M6:M24))+(SUMIF(P6:P24,"=1",Q6:Q24)))+(SUMIF(T6:T24,"=1",U6:U24)))+(SUMIF(X6:X24,"=1",Y6:Y24))</f>
        <v>0</v>
      </c>
      <c r="D28" s="53">
        <f>(((SUMIF(L6:L24,"=2",M6:M24))+(SUMIF(P6:P24,"=2",Q6:Q24)))+(SUMIF(T6:T24,"=2",U6:U24)))+(SUMIF(X6:X24,"=2",Y6:Y24))</f>
        <v>0</v>
      </c>
      <c r="E28" s="53">
        <f>(((SUMIF(L6:L24,"=3",M6:M24))+(SUMIF(P6:P24,"=3",Q6:Q24)))+(SUMIF(T6:T24,"=3",U6:U24)))+(SUMIF(X6:X24,"=3",Y6:Y24))</f>
        <v>0</v>
      </c>
      <c r="F28" s="53">
        <f>(((SUMIF(L6:L24,"=4",M6:M24))+(SUMIF(P6:P24,"=4",Q6:Q24)))+(SUMIF(T6:T24,"=4",U6:U24)))+(SUMIF(X6:X24,"=4",Y6:Y24))</f>
        <v>0</v>
      </c>
      <c r="G28" s="53">
        <f>(((SUMIF(L6:L24,"=5",M6:M24))+(SUMIF(P6:P24,"=5",Q6:Q24)))+(SUMIF(T6:T24,"=5",U6:U24)))+(SUMIF(X6:X24,"=5",Y6:Y24))</f>
        <v>0</v>
      </c>
      <c r="H28" s="53">
        <f>(((SUMIF(L6:L24,"=6",M6:M24))+(SUMIF(P6:P24,"=6",Q6:Q24)))+(SUMIF(T6:T24,"=6",U6:U24)))+(SUMIF(X6:X24,"=6",Y6:Y24))</f>
        <v>0</v>
      </c>
      <c r="I28" s="53">
        <f>(((SUMIF(L6:L24,"=7",M6:M24))+(SUMIF(P6:P24,"=7",Q6:Q24)))+(SUMIF(T6:T24,"=7",U6:U24)))+(SUMIF(X6:X24,"=7",Y6:Y24))</f>
        <v>0</v>
      </c>
      <c r="J28" s="53">
        <f>(((SUMIF(L6:L24,"=8",M6:M24))+(SUMIF(P6:P24,"=8",Q6:Q24)))+(SUMIF(T6:T24,"=8",U6:U24)))+(SUMIF(X6:X24,"=8",Y6:Y24))</f>
        <v>0</v>
      </c>
      <c r="K28" s="53">
        <f>(((SUMIF(L6:L24,"=9",M6:M24))+(SUMIF(P6:P24,"=9",Q6:Q24)))+(SUMIF(T6:T24,"=9",U6:U24)))+(SUMIF(X6:X24,"=9",Y6:Y24))</f>
        <v>0</v>
      </c>
      <c r="L28" s="53">
        <f>(((SUMIF(L6:L24,"=10",M6:M24))+(SUMIF(P6:P24,"=10",Q6:Q24)))+(SUMIF(T6:T24,"=10",U6:U24)))+(SUMIF(X6:X24,"=10",Y6:Y24))</f>
        <v>0</v>
      </c>
      <c r="M28" s="53">
        <f>(((SUMIF(L6:L24,"=11",M6:M24))+(SUMIF(P6:P24,"=11",Q6:Q24)))+(SUMIF(T6:T24,"=11",U6:U24)))+(SUMIF(X6:X24,"=11",Y6:Y24))</f>
        <v>0</v>
      </c>
      <c r="N28" s="53">
        <f>(((SUMIF(L6:L24,"=12",M6:M24))+(SUMIF(P6:P24,"=12",Q6:Q24)))+(SUMIF(T6:T24,"=12",U6:U24)))+(SUMIF(X6:X24,"=12",Y6:Y24))</f>
        <v>0</v>
      </c>
      <c r="O28" s="21"/>
      <c r="P28" s="1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9.5" customHeight="1">
      <c r="A29" s="449" t="s">
        <v>168</v>
      </c>
      <c r="B29" s="351"/>
      <c r="C29" s="53">
        <f>(((SUMIF($L6:$L24,"=1",$N6:$N24))+(SUMIF($P6:$P24,"=1",$R6:$R24)))+(SUMIF($T6:$T24,"=1",$V6:$V24)))+(SUMIF($X6:$X24,"=1",$Z6:$Z24))</f>
        <v>0</v>
      </c>
      <c r="D29" s="53">
        <f>(((SUMIF($L6:$L24,"=2",$N6:$N24))+(SUMIF($P6:$P24,"=2",$R6:$R24)))+(SUMIF($T6:$T24,"=2",$V6:$V24)))+(SUMIF($X6:$X24,"=2",$Z6:$Z24))</f>
        <v>0</v>
      </c>
      <c r="E29" s="53">
        <f>(((SUMIF($L6:$L24,"=3",$N6:$N24))+(SUMIF($P6:$P24,"=3",$R6:$R24)))+(SUMIF($T6:$T24,"=3",$V6:$V24)))+(SUMIF($X6:$X24,"=3",$Z6:$Z24))</f>
        <v>0</v>
      </c>
      <c r="F29" s="53">
        <f>(((SUMIF($L6:$L24,"=4",$N6:$N24))+(SUMIF($P6:$P24,"=4",$R6:$R24)))+(SUMIF($T6:$T24,"=4",$V6:$V24)))+(SUMIF($X6:$X24,"=4",$Z6:$Z24))</f>
        <v>0</v>
      </c>
      <c r="G29" s="53">
        <f>(((SUMIF($L6:$L24,"=5",$N6:$N24))+(SUMIF($P6:$P24,"=5",$R6:$R24)))+(SUMIF($T6:$T24,"=5",$V6:$V24)))+(SUMIF($X6:$X24,"=5",$Z6:$Z24))</f>
        <v>0</v>
      </c>
      <c r="H29" s="53">
        <f>(((SUMIF($L6:$L24,"=6",$N6:$N24))+(SUMIF($P6:$P24,"=6",$R6:$R24)))+(SUMIF($T6:$T24,"=6",$V6:$V24)))+(SUMIF($X6:$X24,"=6",$Z6:$Z24))</f>
        <v>0</v>
      </c>
      <c r="I29" s="53">
        <f>(((SUMIF($L6:$L24,"=7",$N6:$N24))+(SUMIF($P6:$P24,"=7",$R6:$R24)))+(SUMIF($T6:$T24,"=7",$V6:$V24)))+(SUMIF($X6:$X24,"=7",$Z6:$Z24))</f>
        <v>0</v>
      </c>
      <c r="J29" s="53">
        <f>(((SUMIF($L6:$L24,"=8",$N6:$N24))+(SUMIF($P6:$P24,"=8",$R6:$R24)))+(SUMIF($T6:$T24,"=8",$V6:$V24)))+(SUMIF($X6:$X24,"=8",$Z6:$Z24))</f>
        <v>0</v>
      </c>
      <c r="K29" s="53">
        <f>(((SUMIF($L6:$L24,"=9",$N6:$N24))+(SUMIF($P6:$P24,"=9",$R6:$R24)))+(SUMIF($T6:$T24,"=9",$V6:$V24)))+(SUMIF($X6:$X24,"=9",$Z6:$Z24))</f>
        <v>0</v>
      </c>
      <c r="L29" s="53">
        <f>(((SUMIF($L6:$L24,"=10",$N6:$N24))+(SUMIF($P6:$P24,"=10",$R6:$R24)))+(SUMIF($T6:$T24,"=10",$V6:$V24)))+(SUMIF($X6:$X24,"=10",$Z6:$Z24))</f>
        <v>0</v>
      </c>
      <c r="M29" s="53">
        <f>(((SUMIF($L6:$L24,"=11",$N6:$N24))+(SUMIF($P6:$P24,"=11",$R6:$R24)))+(SUMIF($T6:$T24,"=11",$V6:$V24)))+(SUMIF($X6:$X24,"=11",$Z6:$Z24))</f>
        <v>0</v>
      </c>
      <c r="N29" s="53">
        <f>(((SUMIF($L6:$L24,"=12",$N6:$N24))+(SUMIF($P6:$P24,"=12",$R6:$R24)))+(SUMIF($T6:$T24,"=12",$V6:$V24)))+(SUMIF($X6:$X24,"=12",$Z6:$Z24))</f>
        <v>0</v>
      </c>
      <c r="O29" s="21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</sheetData>
  <mergeCells count="32">
    <mergeCell ref="W3:Z3"/>
    <mergeCell ref="S1:AB1"/>
    <mergeCell ref="S3:V3"/>
    <mergeCell ref="U4:U5"/>
    <mergeCell ref="V4:V5"/>
    <mergeCell ref="Z4:Z5"/>
    <mergeCell ref="Y4:Y5"/>
    <mergeCell ref="S4:T4"/>
    <mergeCell ref="AA3:AA5"/>
    <mergeCell ref="AB3:AB5"/>
    <mergeCell ref="W4:X4"/>
    <mergeCell ref="A29:B29"/>
    <mergeCell ref="A28:B28"/>
    <mergeCell ref="A27:B27"/>
    <mergeCell ref="A25:C25"/>
    <mergeCell ref="J25:L25"/>
    <mergeCell ref="A1:Q1"/>
    <mergeCell ref="O3:R3"/>
    <mergeCell ref="K3:N3"/>
    <mergeCell ref="O4:P4"/>
    <mergeCell ref="R4:R5"/>
    <mergeCell ref="Q4:Q5"/>
    <mergeCell ref="C4:D4"/>
    <mergeCell ref="E4:E5"/>
    <mergeCell ref="F4:H4"/>
    <mergeCell ref="N4:N5"/>
    <mergeCell ref="M4:M5"/>
    <mergeCell ref="I4:I5"/>
    <mergeCell ref="J3:J5"/>
    <mergeCell ref="K4:L4"/>
    <mergeCell ref="A3:I3"/>
    <mergeCell ref="A2:O2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B105"/>
  <sheetViews>
    <sheetView workbookViewId="0"/>
  </sheetViews>
  <sheetFormatPr baseColWidth="10" defaultColWidth="17.33203125" defaultRowHeight="15" customHeight="1"/>
  <cols>
    <col min="1" max="1" width="13" customWidth="1"/>
    <col min="2" max="2" width="24.6640625" customWidth="1"/>
    <col min="3" max="4" width="9" customWidth="1"/>
    <col min="5" max="5" width="10.33203125" customWidth="1"/>
    <col min="6" max="7" width="9" customWidth="1"/>
    <col min="8" max="8" width="9.109375" customWidth="1"/>
    <col min="9" max="9" width="10.33203125" customWidth="1"/>
    <col min="10" max="10" width="10.6640625" customWidth="1"/>
    <col min="11" max="12" width="9" customWidth="1"/>
    <col min="13" max="14" width="10.33203125" customWidth="1"/>
    <col min="15" max="15" width="9" customWidth="1"/>
    <col min="16" max="16" width="6.6640625" customWidth="1"/>
    <col min="17" max="18" width="10.33203125" customWidth="1"/>
    <col min="19" max="20" width="6.6640625" customWidth="1"/>
    <col min="21" max="22" width="10.33203125" customWidth="1"/>
    <col min="23" max="24" width="6.6640625" customWidth="1"/>
    <col min="25" max="26" width="10.33203125" customWidth="1"/>
    <col min="27" max="27" width="10.5546875" customWidth="1"/>
    <col min="28" max="28" width="17.5546875" customWidth="1"/>
  </cols>
  <sheetData>
    <row r="1" spans="1:28" ht="18" customHeight="1">
      <c r="A1" s="446" t="s">
        <v>169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6"/>
      <c r="S1" s="446"/>
      <c r="T1" s="355"/>
      <c r="U1" s="355"/>
      <c r="V1" s="355"/>
      <c r="W1" s="355"/>
      <c r="X1" s="355"/>
      <c r="Y1" s="355"/>
      <c r="Z1" s="355"/>
      <c r="AA1" s="355"/>
      <c r="AB1" s="355"/>
    </row>
    <row r="2" spans="1:28" ht="18" customHeight="1">
      <c r="A2" s="366" t="s">
        <v>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2.75" customHeight="1">
      <c r="A3" s="364" t="s">
        <v>170</v>
      </c>
      <c r="B3" s="351"/>
      <c r="C3" s="351"/>
      <c r="D3" s="351"/>
      <c r="E3" s="351"/>
      <c r="F3" s="351"/>
      <c r="G3" s="351"/>
      <c r="H3" s="351"/>
      <c r="I3" s="351"/>
      <c r="J3" s="448" t="s">
        <v>160</v>
      </c>
      <c r="K3" s="447" t="s">
        <v>161</v>
      </c>
      <c r="L3" s="351"/>
      <c r="M3" s="351"/>
      <c r="N3" s="351"/>
      <c r="O3" s="447" t="s">
        <v>162</v>
      </c>
      <c r="P3" s="351"/>
      <c r="Q3" s="351"/>
      <c r="R3" s="351"/>
      <c r="S3" s="447" t="s">
        <v>163</v>
      </c>
      <c r="T3" s="351"/>
      <c r="U3" s="351"/>
      <c r="V3" s="351"/>
      <c r="W3" s="447" t="s">
        <v>164</v>
      </c>
      <c r="X3" s="351"/>
      <c r="Y3" s="351"/>
      <c r="Z3" s="351"/>
      <c r="AA3" s="448" t="s">
        <v>165</v>
      </c>
      <c r="AB3" s="448" t="s">
        <v>166</v>
      </c>
    </row>
    <row r="4" spans="1:28" ht="12.75" customHeight="1">
      <c r="A4" s="24" t="s">
        <v>35</v>
      </c>
      <c r="B4" s="24" t="s">
        <v>36</v>
      </c>
      <c r="C4" s="364" t="s">
        <v>37</v>
      </c>
      <c r="D4" s="351"/>
      <c r="E4" s="357" t="s">
        <v>38</v>
      </c>
      <c r="F4" s="364" t="s">
        <v>41</v>
      </c>
      <c r="G4" s="351"/>
      <c r="H4" s="351"/>
      <c r="I4" s="357" t="s">
        <v>42</v>
      </c>
      <c r="J4" s="358"/>
      <c r="K4" s="447" t="s">
        <v>37</v>
      </c>
      <c r="L4" s="351"/>
      <c r="M4" s="448" t="s">
        <v>42</v>
      </c>
      <c r="N4" s="448" t="s">
        <v>38</v>
      </c>
      <c r="O4" s="447" t="s">
        <v>37</v>
      </c>
      <c r="P4" s="351"/>
      <c r="Q4" s="448" t="s">
        <v>42</v>
      </c>
      <c r="R4" s="448" t="s">
        <v>38</v>
      </c>
      <c r="S4" s="447" t="s">
        <v>37</v>
      </c>
      <c r="T4" s="351"/>
      <c r="U4" s="448" t="s">
        <v>42</v>
      </c>
      <c r="V4" s="448" t="s">
        <v>38</v>
      </c>
      <c r="W4" s="447" t="s">
        <v>37</v>
      </c>
      <c r="X4" s="351"/>
      <c r="Y4" s="448" t="s">
        <v>42</v>
      </c>
      <c r="Z4" s="448" t="s">
        <v>38</v>
      </c>
      <c r="AA4" s="358"/>
      <c r="AB4" s="358"/>
    </row>
    <row r="5" spans="1:28" ht="12.75" customHeight="1">
      <c r="A5" s="33"/>
      <c r="B5" s="33"/>
      <c r="C5" s="35" t="s">
        <v>44</v>
      </c>
      <c r="D5" s="35" t="s">
        <v>45</v>
      </c>
      <c r="E5" s="358"/>
      <c r="F5" s="36">
        <v>5.5E-2</v>
      </c>
      <c r="G5" s="36">
        <v>0.1</v>
      </c>
      <c r="H5" s="36">
        <v>0.2</v>
      </c>
      <c r="I5" s="358"/>
      <c r="J5" s="358"/>
      <c r="K5" s="237" t="s">
        <v>44</v>
      </c>
      <c r="L5" s="237" t="s">
        <v>45</v>
      </c>
      <c r="M5" s="358"/>
      <c r="N5" s="358"/>
      <c r="O5" s="237" t="s">
        <v>44</v>
      </c>
      <c r="P5" s="237" t="s">
        <v>45</v>
      </c>
      <c r="Q5" s="358"/>
      <c r="R5" s="358"/>
      <c r="S5" s="237" t="s">
        <v>44</v>
      </c>
      <c r="T5" s="237" t="s">
        <v>45</v>
      </c>
      <c r="U5" s="358"/>
      <c r="V5" s="358"/>
      <c r="W5" s="237" t="s">
        <v>44</v>
      </c>
      <c r="X5" s="237" t="s">
        <v>45</v>
      </c>
      <c r="Y5" s="358"/>
      <c r="Z5" s="358"/>
      <c r="AA5" s="358"/>
      <c r="AB5" s="358"/>
    </row>
    <row r="6" spans="1:28" ht="12.75" customHeight="1">
      <c r="A6" s="251">
        <f>'suivi activité'!E6</f>
        <v>0</v>
      </c>
      <c r="B6" s="251">
        <f>'suivi activité'!F6</f>
        <v>0</v>
      </c>
      <c r="C6" s="252">
        <f>'suivi activité'!G6</f>
        <v>0</v>
      </c>
      <c r="D6" s="252">
        <f>'suivi activité'!H6</f>
        <v>0</v>
      </c>
      <c r="E6" s="253">
        <f>'suivi activité'!I6</f>
        <v>0</v>
      </c>
      <c r="F6" s="252">
        <f>'suivi activité'!J6</f>
        <v>0</v>
      </c>
      <c r="G6" s="252">
        <f>'suivi activité'!K6</f>
        <v>0</v>
      </c>
      <c r="H6" s="252">
        <f>'suivi activité'!L6</f>
        <v>0</v>
      </c>
      <c r="I6" s="253">
        <f>'suivi activité'!M6</f>
        <v>0</v>
      </c>
      <c r="J6" s="241"/>
      <c r="K6" s="242"/>
      <c r="L6" s="242"/>
      <c r="M6" s="243"/>
      <c r="N6" s="53" t="str">
        <f t="shared" ref="N6:N100" si="0">IF(AND(M6&gt;0,$F6&gt;0),M6/1.055,IF(AND(M6&gt;0,$G6&gt;0),M6/1.1,IF(AND(M6&gt;0,$H6&gt;0),M6/1.2,"")))</f>
        <v/>
      </c>
      <c r="O6" s="254"/>
      <c r="P6" s="254"/>
      <c r="Q6" s="243"/>
      <c r="R6" s="53" t="str">
        <f t="shared" ref="R6:R100" si="1">IF(AND(Q6&gt;0,$F6&gt;0),Q6/1.055,IF(AND(Q6&gt;0,$G6&gt;0),Q6/1.1,IF(AND(Q6&gt;0,$H6&gt;0),Q6/1.2,"")))</f>
        <v/>
      </c>
      <c r="S6" s="254"/>
      <c r="T6" s="254"/>
      <c r="U6" s="243"/>
      <c r="V6" s="53" t="str">
        <f t="shared" ref="V6:V100" si="2">IF(AND(U6&gt;0,$F6&gt;0),U6/1.055,IF(AND(U6&gt;0,$G6&gt;0),U6/1.1,IF(AND(U6&gt;0,$H6&gt;0),U6/1.2,"")))</f>
        <v/>
      </c>
      <c r="W6" s="254"/>
      <c r="X6" s="254"/>
      <c r="Y6" s="243"/>
      <c r="Z6" s="53" t="str">
        <f t="shared" ref="Z6:Z100" si="3">IF(AND(Y6&gt;0,$F6&gt;0),Y6/1.055,IF(AND(Y6&gt;0,$G6&gt;0),Y6/1.1,IF(AND(Y6&gt;0,$H6&gt;0),Y6/1.2,"")))</f>
        <v/>
      </c>
      <c r="AA6" s="53">
        <f t="shared" ref="AA6:AA101" si="4">ROUND(((((M6+Q6)+U6)+Y6)-I6),2)</f>
        <v>0</v>
      </c>
      <c r="AB6" s="241"/>
    </row>
    <row r="7" spans="1:28" ht="12.75" customHeight="1">
      <c r="A7" s="251">
        <f>'suivi activité'!E7</f>
        <v>0</v>
      </c>
      <c r="B7" s="251">
        <f>'suivi activité'!F7</f>
        <v>0</v>
      </c>
      <c r="C7" s="252">
        <f>'suivi activité'!G7</f>
        <v>0</v>
      </c>
      <c r="D7" s="252">
        <f>'suivi activité'!H7</f>
        <v>0</v>
      </c>
      <c r="E7" s="253">
        <f>'suivi activité'!I7</f>
        <v>0</v>
      </c>
      <c r="F7" s="252">
        <f>'suivi activité'!J7</f>
        <v>0</v>
      </c>
      <c r="G7" s="252">
        <f>'suivi activité'!K7</f>
        <v>0</v>
      </c>
      <c r="H7" s="252">
        <f>'suivi activité'!L7</f>
        <v>0</v>
      </c>
      <c r="I7" s="253">
        <f>'suivi activité'!M7</f>
        <v>0</v>
      </c>
      <c r="J7" s="241"/>
      <c r="K7" s="242"/>
      <c r="L7" s="242"/>
      <c r="M7" s="243"/>
      <c r="N7" s="53" t="str">
        <f t="shared" si="0"/>
        <v/>
      </c>
      <c r="O7" s="254"/>
      <c r="P7" s="254"/>
      <c r="Q7" s="243"/>
      <c r="R7" s="53" t="str">
        <f t="shared" si="1"/>
        <v/>
      </c>
      <c r="S7" s="254"/>
      <c r="T7" s="254"/>
      <c r="U7" s="243"/>
      <c r="V7" s="53" t="str">
        <f t="shared" si="2"/>
        <v/>
      </c>
      <c r="W7" s="254"/>
      <c r="X7" s="254"/>
      <c r="Y7" s="243"/>
      <c r="Z7" s="53" t="str">
        <f t="shared" si="3"/>
        <v/>
      </c>
      <c r="AA7" s="53">
        <f t="shared" si="4"/>
        <v>0</v>
      </c>
      <c r="AB7" s="241"/>
    </row>
    <row r="8" spans="1:28" ht="12.75" customHeight="1">
      <c r="A8" s="251">
        <f>'suivi activité'!E8</f>
        <v>0</v>
      </c>
      <c r="B8" s="251">
        <f>'suivi activité'!F8</f>
        <v>0</v>
      </c>
      <c r="C8" s="252">
        <f>'suivi activité'!G8</f>
        <v>0</v>
      </c>
      <c r="D8" s="252">
        <f>'suivi activité'!H8</f>
        <v>0</v>
      </c>
      <c r="E8" s="253">
        <f>'suivi activité'!I8</f>
        <v>0</v>
      </c>
      <c r="F8" s="252">
        <f>'suivi activité'!J8</f>
        <v>0</v>
      </c>
      <c r="G8" s="252">
        <f>'suivi activité'!K8</f>
        <v>0</v>
      </c>
      <c r="H8" s="252">
        <f>'suivi activité'!L8</f>
        <v>0</v>
      </c>
      <c r="I8" s="253">
        <f>'suivi activité'!M8</f>
        <v>0</v>
      </c>
      <c r="J8" s="241"/>
      <c r="K8" s="242"/>
      <c r="L8" s="242"/>
      <c r="M8" s="243"/>
      <c r="N8" s="53" t="str">
        <f t="shared" si="0"/>
        <v/>
      </c>
      <c r="O8" s="254"/>
      <c r="P8" s="254"/>
      <c r="Q8" s="243"/>
      <c r="R8" s="53" t="str">
        <f t="shared" si="1"/>
        <v/>
      </c>
      <c r="S8" s="254"/>
      <c r="T8" s="254"/>
      <c r="U8" s="243"/>
      <c r="V8" s="53" t="str">
        <f t="shared" si="2"/>
        <v/>
      </c>
      <c r="W8" s="254"/>
      <c r="X8" s="254"/>
      <c r="Y8" s="243"/>
      <c r="Z8" s="53" t="str">
        <f t="shared" si="3"/>
        <v/>
      </c>
      <c r="AA8" s="53">
        <f t="shared" si="4"/>
        <v>0</v>
      </c>
      <c r="AB8" s="241"/>
    </row>
    <row r="9" spans="1:28" ht="12.75" customHeight="1">
      <c r="A9" s="251">
        <f>'suivi activité'!E9</f>
        <v>0</v>
      </c>
      <c r="B9" s="251">
        <f>'suivi activité'!F9</f>
        <v>0</v>
      </c>
      <c r="C9" s="252">
        <f>'suivi activité'!G9</f>
        <v>0</v>
      </c>
      <c r="D9" s="252">
        <f>'suivi activité'!H9</f>
        <v>0</v>
      </c>
      <c r="E9" s="253">
        <f>'suivi activité'!I9</f>
        <v>0</v>
      </c>
      <c r="F9" s="252">
        <f>'suivi activité'!J9</f>
        <v>0</v>
      </c>
      <c r="G9" s="252">
        <f>'suivi activité'!K9</f>
        <v>0</v>
      </c>
      <c r="H9" s="252">
        <f>'suivi activité'!L9</f>
        <v>0</v>
      </c>
      <c r="I9" s="253">
        <f>'suivi activité'!M9</f>
        <v>0</v>
      </c>
      <c r="J9" s="241"/>
      <c r="K9" s="242"/>
      <c r="L9" s="242"/>
      <c r="M9" s="243"/>
      <c r="N9" s="53" t="str">
        <f t="shared" si="0"/>
        <v/>
      </c>
      <c r="O9" s="254"/>
      <c r="P9" s="254"/>
      <c r="Q9" s="243"/>
      <c r="R9" s="53" t="str">
        <f t="shared" si="1"/>
        <v/>
      </c>
      <c r="S9" s="254"/>
      <c r="T9" s="254"/>
      <c r="U9" s="243"/>
      <c r="V9" s="53" t="str">
        <f t="shared" si="2"/>
        <v/>
      </c>
      <c r="W9" s="254"/>
      <c r="X9" s="254"/>
      <c r="Y9" s="243"/>
      <c r="Z9" s="53" t="str">
        <f t="shared" si="3"/>
        <v/>
      </c>
      <c r="AA9" s="53">
        <f t="shared" si="4"/>
        <v>0</v>
      </c>
      <c r="AB9" s="241"/>
    </row>
    <row r="10" spans="1:28" ht="12.75" customHeight="1">
      <c r="A10" s="251">
        <f>'suivi activité'!E10</f>
        <v>0</v>
      </c>
      <c r="B10" s="251">
        <f>'suivi activité'!F10</f>
        <v>0</v>
      </c>
      <c r="C10" s="252">
        <f>'suivi activité'!G10</f>
        <v>0</v>
      </c>
      <c r="D10" s="252">
        <f>'suivi activité'!H10</f>
        <v>0</v>
      </c>
      <c r="E10" s="253">
        <f>'suivi activité'!I10</f>
        <v>0</v>
      </c>
      <c r="F10" s="252">
        <f>'suivi activité'!J10</f>
        <v>0</v>
      </c>
      <c r="G10" s="252">
        <f>'suivi activité'!K10</f>
        <v>0</v>
      </c>
      <c r="H10" s="252">
        <f>'suivi activité'!L10</f>
        <v>0</v>
      </c>
      <c r="I10" s="253">
        <f>'suivi activité'!M10</f>
        <v>0</v>
      </c>
      <c r="J10" s="241"/>
      <c r="K10" s="242"/>
      <c r="L10" s="242"/>
      <c r="M10" s="243"/>
      <c r="N10" s="53" t="str">
        <f t="shared" si="0"/>
        <v/>
      </c>
      <c r="O10" s="254"/>
      <c r="P10" s="254"/>
      <c r="Q10" s="243"/>
      <c r="R10" s="53" t="str">
        <f t="shared" si="1"/>
        <v/>
      </c>
      <c r="S10" s="254"/>
      <c r="T10" s="254"/>
      <c r="U10" s="243"/>
      <c r="V10" s="53" t="str">
        <f t="shared" si="2"/>
        <v/>
      </c>
      <c r="W10" s="254"/>
      <c r="X10" s="254"/>
      <c r="Y10" s="243"/>
      <c r="Z10" s="53" t="str">
        <f t="shared" si="3"/>
        <v/>
      </c>
      <c r="AA10" s="53">
        <f t="shared" si="4"/>
        <v>0</v>
      </c>
      <c r="AB10" s="241"/>
    </row>
    <row r="11" spans="1:28" ht="12.75" customHeight="1">
      <c r="A11" s="251">
        <f>'suivi activité'!E11</f>
        <v>0</v>
      </c>
      <c r="B11" s="251">
        <f>'suivi activité'!F11</f>
        <v>0</v>
      </c>
      <c r="C11" s="252">
        <f>'suivi activité'!G11</f>
        <v>0</v>
      </c>
      <c r="D11" s="252">
        <f>'suivi activité'!H11</f>
        <v>0</v>
      </c>
      <c r="E11" s="253">
        <f>'suivi activité'!I11</f>
        <v>0</v>
      </c>
      <c r="F11" s="252">
        <f>'suivi activité'!J11</f>
        <v>0</v>
      </c>
      <c r="G11" s="252">
        <f>'suivi activité'!K11</f>
        <v>0</v>
      </c>
      <c r="H11" s="252">
        <f>'suivi activité'!L11</f>
        <v>0</v>
      </c>
      <c r="I11" s="253">
        <f>'suivi activité'!M11</f>
        <v>0</v>
      </c>
      <c r="J11" s="241"/>
      <c r="K11" s="242"/>
      <c r="L11" s="242"/>
      <c r="M11" s="243"/>
      <c r="N11" s="53" t="str">
        <f t="shared" si="0"/>
        <v/>
      </c>
      <c r="O11" s="254"/>
      <c r="P11" s="254"/>
      <c r="Q11" s="243"/>
      <c r="R11" s="53" t="str">
        <f t="shared" si="1"/>
        <v/>
      </c>
      <c r="S11" s="254"/>
      <c r="T11" s="254"/>
      <c r="U11" s="243"/>
      <c r="V11" s="53" t="str">
        <f t="shared" si="2"/>
        <v/>
      </c>
      <c r="W11" s="254"/>
      <c r="X11" s="254"/>
      <c r="Y11" s="243"/>
      <c r="Z11" s="53" t="str">
        <f t="shared" si="3"/>
        <v/>
      </c>
      <c r="AA11" s="53">
        <f t="shared" si="4"/>
        <v>0</v>
      </c>
      <c r="AB11" s="241"/>
    </row>
    <row r="12" spans="1:28" ht="12.75" customHeight="1">
      <c r="A12" s="251">
        <f>'suivi activité'!E12</f>
        <v>0</v>
      </c>
      <c r="B12" s="251">
        <f>'suivi activité'!F12</f>
        <v>0</v>
      </c>
      <c r="C12" s="252">
        <f>'suivi activité'!G12</f>
        <v>0</v>
      </c>
      <c r="D12" s="252">
        <f>'suivi activité'!H12</f>
        <v>0</v>
      </c>
      <c r="E12" s="253">
        <f>'suivi activité'!I12</f>
        <v>0</v>
      </c>
      <c r="F12" s="252">
        <f>'suivi activité'!J12</f>
        <v>0</v>
      </c>
      <c r="G12" s="252">
        <f>'suivi activité'!K12</f>
        <v>0</v>
      </c>
      <c r="H12" s="252">
        <f>'suivi activité'!L12</f>
        <v>0</v>
      </c>
      <c r="I12" s="253">
        <f>'suivi activité'!M12</f>
        <v>0</v>
      </c>
      <c r="J12" s="241"/>
      <c r="K12" s="242"/>
      <c r="L12" s="242"/>
      <c r="M12" s="243"/>
      <c r="N12" s="53" t="str">
        <f t="shared" si="0"/>
        <v/>
      </c>
      <c r="O12" s="254"/>
      <c r="P12" s="254"/>
      <c r="Q12" s="243"/>
      <c r="R12" s="53" t="str">
        <f t="shared" si="1"/>
        <v/>
      </c>
      <c r="S12" s="254"/>
      <c r="T12" s="254"/>
      <c r="U12" s="243"/>
      <c r="V12" s="53" t="str">
        <f t="shared" si="2"/>
        <v/>
      </c>
      <c r="W12" s="254"/>
      <c r="X12" s="254"/>
      <c r="Y12" s="243"/>
      <c r="Z12" s="53" t="str">
        <f t="shared" si="3"/>
        <v/>
      </c>
      <c r="AA12" s="53">
        <f t="shared" si="4"/>
        <v>0</v>
      </c>
      <c r="AB12" s="241"/>
    </row>
    <row r="13" spans="1:28" ht="12.75" customHeight="1">
      <c r="A13" s="251">
        <f>'suivi activité'!E13</f>
        <v>0</v>
      </c>
      <c r="B13" s="251">
        <f>'suivi activité'!F13</f>
        <v>0</v>
      </c>
      <c r="C13" s="252">
        <f>'suivi activité'!G13</f>
        <v>0</v>
      </c>
      <c r="D13" s="252">
        <f>'suivi activité'!H13</f>
        <v>0</v>
      </c>
      <c r="E13" s="253">
        <f>'suivi activité'!I13</f>
        <v>0</v>
      </c>
      <c r="F13" s="252">
        <f>'suivi activité'!J13</f>
        <v>0</v>
      </c>
      <c r="G13" s="252">
        <f>'suivi activité'!K13</f>
        <v>0</v>
      </c>
      <c r="H13" s="252">
        <f>'suivi activité'!L13</f>
        <v>0</v>
      </c>
      <c r="I13" s="253">
        <f>'suivi activité'!M13</f>
        <v>0</v>
      </c>
      <c r="J13" s="241"/>
      <c r="K13" s="242"/>
      <c r="L13" s="242"/>
      <c r="M13" s="243"/>
      <c r="N13" s="53" t="str">
        <f t="shared" si="0"/>
        <v/>
      </c>
      <c r="O13" s="254"/>
      <c r="P13" s="254"/>
      <c r="Q13" s="243"/>
      <c r="R13" s="53" t="str">
        <f t="shared" si="1"/>
        <v/>
      </c>
      <c r="S13" s="254"/>
      <c r="T13" s="254"/>
      <c r="U13" s="243"/>
      <c r="V13" s="53" t="str">
        <f t="shared" si="2"/>
        <v/>
      </c>
      <c r="W13" s="254"/>
      <c r="X13" s="254"/>
      <c r="Y13" s="243"/>
      <c r="Z13" s="53" t="str">
        <f t="shared" si="3"/>
        <v/>
      </c>
      <c r="AA13" s="53">
        <f t="shared" si="4"/>
        <v>0</v>
      </c>
      <c r="AB13" s="241"/>
    </row>
    <row r="14" spans="1:28" ht="12.75" customHeight="1">
      <c r="A14" s="251">
        <f>'suivi activité'!E14</f>
        <v>0</v>
      </c>
      <c r="B14" s="251">
        <f>'suivi activité'!F14</f>
        <v>0</v>
      </c>
      <c r="C14" s="252">
        <f>'suivi activité'!G14</f>
        <v>0</v>
      </c>
      <c r="D14" s="252">
        <f>'suivi activité'!H14</f>
        <v>0</v>
      </c>
      <c r="E14" s="253">
        <f>'suivi activité'!I14</f>
        <v>0</v>
      </c>
      <c r="F14" s="252">
        <f>'suivi activité'!J14</f>
        <v>0</v>
      </c>
      <c r="G14" s="252">
        <f>'suivi activité'!K14</f>
        <v>0</v>
      </c>
      <c r="H14" s="252">
        <f>'suivi activité'!L14</f>
        <v>0</v>
      </c>
      <c r="I14" s="253">
        <f>'suivi activité'!M14</f>
        <v>0</v>
      </c>
      <c r="J14" s="241"/>
      <c r="K14" s="242"/>
      <c r="L14" s="242"/>
      <c r="M14" s="243"/>
      <c r="N14" s="53" t="str">
        <f t="shared" si="0"/>
        <v/>
      </c>
      <c r="O14" s="254"/>
      <c r="P14" s="254"/>
      <c r="Q14" s="243"/>
      <c r="R14" s="53" t="str">
        <f t="shared" si="1"/>
        <v/>
      </c>
      <c r="S14" s="254"/>
      <c r="T14" s="254"/>
      <c r="U14" s="243"/>
      <c r="V14" s="53" t="str">
        <f t="shared" si="2"/>
        <v/>
      </c>
      <c r="W14" s="254"/>
      <c r="X14" s="254"/>
      <c r="Y14" s="243"/>
      <c r="Z14" s="53" t="str">
        <f t="shared" si="3"/>
        <v/>
      </c>
      <c r="AA14" s="53">
        <f t="shared" si="4"/>
        <v>0</v>
      </c>
      <c r="AB14" s="241"/>
    </row>
    <row r="15" spans="1:28" ht="12.75" customHeight="1">
      <c r="A15" s="251">
        <f>'suivi activité'!E15</f>
        <v>0</v>
      </c>
      <c r="B15" s="251">
        <f>'suivi activité'!F15</f>
        <v>0</v>
      </c>
      <c r="C15" s="252">
        <f>'suivi activité'!G15</f>
        <v>0</v>
      </c>
      <c r="D15" s="252">
        <f>'suivi activité'!H15</f>
        <v>0</v>
      </c>
      <c r="E15" s="253">
        <f>'suivi activité'!I15</f>
        <v>0</v>
      </c>
      <c r="F15" s="252">
        <f>'suivi activité'!J15</f>
        <v>0</v>
      </c>
      <c r="G15" s="252">
        <f>'suivi activité'!K15</f>
        <v>0</v>
      </c>
      <c r="H15" s="252">
        <f>'suivi activité'!L15</f>
        <v>0</v>
      </c>
      <c r="I15" s="253">
        <f>'suivi activité'!M15</f>
        <v>0</v>
      </c>
      <c r="J15" s="241"/>
      <c r="K15" s="242"/>
      <c r="L15" s="242"/>
      <c r="M15" s="243"/>
      <c r="N15" s="53" t="str">
        <f t="shared" si="0"/>
        <v/>
      </c>
      <c r="O15" s="254"/>
      <c r="P15" s="254"/>
      <c r="Q15" s="243"/>
      <c r="R15" s="53" t="str">
        <f t="shared" si="1"/>
        <v/>
      </c>
      <c r="S15" s="254"/>
      <c r="T15" s="254"/>
      <c r="U15" s="243"/>
      <c r="V15" s="53" t="str">
        <f t="shared" si="2"/>
        <v/>
      </c>
      <c r="W15" s="254"/>
      <c r="X15" s="254"/>
      <c r="Y15" s="243"/>
      <c r="Z15" s="53" t="str">
        <f t="shared" si="3"/>
        <v/>
      </c>
      <c r="AA15" s="53">
        <f t="shared" si="4"/>
        <v>0</v>
      </c>
      <c r="AB15" s="241"/>
    </row>
    <row r="16" spans="1:28" ht="12.75" customHeight="1">
      <c r="A16" s="251">
        <f>'suivi activité'!E16</f>
        <v>0</v>
      </c>
      <c r="B16" s="251">
        <f>'suivi activité'!F16</f>
        <v>0</v>
      </c>
      <c r="C16" s="252">
        <f>'suivi activité'!G16</f>
        <v>0</v>
      </c>
      <c r="D16" s="252">
        <f>'suivi activité'!H16</f>
        <v>0</v>
      </c>
      <c r="E16" s="253">
        <f>'suivi activité'!I16</f>
        <v>0</v>
      </c>
      <c r="F16" s="252">
        <f>'suivi activité'!J16</f>
        <v>0</v>
      </c>
      <c r="G16" s="252">
        <f>'suivi activité'!K16</f>
        <v>0</v>
      </c>
      <c r="H16" s="252">
        <f>'suivi activité'!L16</f>
        <v>0</v>
      </c>
      <c r="I16" s="253">
        <f>'suivi activité'!M16</f>
        <v>0</v>
      </c>
      <c r="J16" s="241"/>
      <c r="K16" s="242"/>
      <c r="L16" s="242"/>
      <c r="M16" s="243"/>
      <c r="N16" s="53" t="str">
        <f t="shared" si="0"/>
        <v/>
      </c>
      <c r="O16" s="254"/>
      <c r="P16" s="254"/>
      <c r="Q16" s="243"/>
      <c r="R16" s="53" t="str">
        <f t="shared" si="1"/>
        <v/>
      </c>
      <c r="S16" s="254"/>
      <c r="T16" s="254"/>
      <c r="U16" s="243"/>
      <c r="V16" s="53" t="str">
        <f t="shared" si="2"/>
        <v/>
      </c>
      <c r="W16" s="254"/>
      <c r="X16" s="254"/>
      <c r="Y16" s="243"/>
      <c r="Z16" s="53" t="str">
        <f t="shared" si="3"/>
        <v/>
      </c>
      <c r="AA16" s="53">
        <f t="shared" si="4"/>
        <v>0</v>
      </c>
      <c r="AB16" s="241"/>
    </row>
    <row r="17" spans="1:28" ht="12.75" customHeight="1">
      <c r="A17" s="251">
        <f>'suivi activité'!E17</f>
        <v>0</v>
      </c>
      <c r="B17" s="251">
        <f>'suivi activité'!F17</f>
        <v>0</v>
      </c>
      <c r="C17" s="252">
        <f>'suivi activité'!G17</f>
        <v>0</v>
      </c>
      <c r="D17" s="252">
        <f>'suivi activité'!H17</f>
        <v>0</v>
      </c>
      <c r="E17" s="253">
        <f>'suivi activité'!I17</f>
        <v>0</v>
      </c>
      <c r="F17" s="252">
        <f>'suivi activité'!J17</f>
        <v>0</v>
      </c>
      <c r="G17" s="252">
        <f>'suivi activité'!K17</f>
        <v>0</v>
      </c>
      <c r="H17" s="252">
        <f>'suivi activité'!L17</f>
        <v>0</v>
      </c>
      <c r="I17" s="253">
        <f>'suivi activité'!M17</f>
        <v>0</v>
      </c>
      <c r="J17" s="241"/>
      <c r="K17" s="242"/>
      <c r="L17" s="242"/>
      <c r="M17" s="243"/>
      <c r="N17" s="53" t="str">
        <f t="shared" si="0"/>
        <v/>
      </c>
      <c r="O17" s="254"/>
      <c r="P17" s="254"/>
      <c r="Q17" s="243"/>
      <c r="R17" s="53" t="str">
        <f t="shared" si="1"/>
        <v/>
      </c>
      <c r="S17" s="254"/>
      <c r="T17" s="254"/>
      <c r="U17" s="243"/>
      <c r="V17" s="53" t="str">
        <f t="shared" si="2"/>
        <v/>
      </c>
      <c r="W17" s="254"/>
      <c r="X17" s="254"/>
      <c r="Y17" s="243"/>
      <c r="Z17" s="53" t="str">
        <f t="shared" si="3"/>
        <v/>
      </c>
      <c r="AA17" s="53">
        <f t="shared" si="4"/>
        <v>0</v>
      </c>
      <c r="AB17" s="241"/>
    </row>
    <row r="18" spans="1:28" ht="12.75" customHeight="1">
      <c r="A18" s="251">
        <f>'suivi activité'!E18</f>
        <v>0</v>
      </c>
      <c r="B18" s="251">
        <f>'suivi activité'!F18</f>
        <v>0</v>
      </c>
      <c r="C18" s="252">
        <f>'suivi activité'!G18</f>
        <v>0</v>
      </c>
      <c r="D18" s="252">
        <f>'suivi activité'!H18</f>
        <v>0</v>
      </c>
      <c r="E18" s="253">
        <f>'suivi activité'!I18</f>
        <v>0</v>
      </c>
      <c r="F18" s="252">
        <f>'suivi activité'!J18</f>
        <v>0</v>
      </c>
      <c r="G18" s="252">
        <f>'suivi activité'!K18</f>
        <v>0</v>
      </c>
      <c r="H18" s="252">
        <f>'suivi activité'!L18</f>
        <v>0</v>
      </c>
      <c r="I18" s="253">
        <f>'suivi activité'!M18</f>
        <v>0</v>
      </c>
      <c r="J18" s="241"/>
      <c r="K18" s="242"/>
      <c r="L18" s="242"/>
      <c r="M18" s="243"/>
      <c r="N18" s="53" t="str">
        <f t="shared" si="0"/>
        <v/>
      </c>
      <c r="O18" s="254"/>
      <c r="P18" s="254"/>
      <c r="Q18" s="243"/>
      <c r="R18" s="53" t="str">
        <f t="shared" si="1"/>
        <v/>
      </c>
      <c r="S18" s="254"/>
      <c r="T18" s="254"/>
      <c r="U18" s="243"/>
      <c r="V18" s="53" t="str">
        <f t="shared" si="2"/>
        <v/>
      </c>
      <c r="W18" s="254"/>
      <c r="X18" s="254"/>
      <c r="Y18" s="243"/>
      <c r="Z18" s="53" t="str">
        <f t="shared" si="3"/>
        <v/>
      </c>
      <c r="AA18" s="53">
        <f t="shared" si="4"/>
        <v>0</v>
      </c>
      <c r="AB18" s="241"/>
    </row>
    <row r="19" spans="1:28" ht="12.75" customHeight="1">
      <c r="A19" s="251">
        <f>'suivi activité'!E19</f>
        <v>0</v>
      </c>
      <c r="B19" s="251">
        <f>'suivi activité'!F19</f>
        <v>0</v>
      </c>
      <c r="C19" s="252">
        <f>'suivi activité'!G19</f>
        <v>0</v>
      </c>
      <c r="D19" s="252">
        <f>'suivi activité'!H19</f>
        <v>0</v>
      </c>
      <c r="E19" s="253">
        <f>'suivi activité'!I19</f>
        <v>0</v>
      </c>
      <c r="F19" s="252">
        <f>'suivi activité'!J19</f>
        <v>0</v>
      </c>
      <c r="G19" s="252">
        <f>'suivi activité'!K19</f>
        <v>0</v>
      </c>
      <c r="H19" s="252">
        <f>'suivi activité'!L19</f>
        <v>0</v>
      </c>
      <c r="I19" s="253">
        <f>'suivi activité'!M19</f>
        <v>0</v>
      </c>
      <c r="J19" s="241"/>
      <c r="K19" s="242"/>
      <c r="L19" s="242"/>
      <c r="M19" s="243"/>
      <c r="N19" s="53" t="str">
        <f t="shared" si="0"/>
        <v/>
      </c>
      <c r="O19" s="254"/>
      <c r="P19" s="254"/>
      <c r="Q19" s="243"/>
      <c r="R19" s="53" t="str">
        <f t="shared" si="1"/>
        <v/>
      </c>
      <c r="S19" s="254"/>
      <c r="T19" s="254"/>
      <c r="U19" s="243"/>
      <c r="V19" s="53" t="str">
        <f t="shared" si="2"/>
        <v/>
      </c>
      <c r="W19" s="254"/>
      <c r="X19" s="254"/>
      <c r="Y19" s="243"/>
      <c r="Z19" s="53" t="str">
        <f t="shared" si="3"/>
        <v/>
      </c>
      <c r="AA19" s="53">
        <f t="shared" si="4"/>
        <v>0</v>
      </c>
      <c r="AB19" s="241"/>
    </row>
    <row r="20" spans="1:28" ht="12.75" customHeight="1">
      <c r="A20" s="251">
        <f>'suivi activité'!E20</f>
        <v>0</v>
      </c>
      <c r="B20" s="251">
        <f>'suivi activité'!F20</f>
        <v>0</v>
      </c>
      <c r="C20" s="252">
        <f>'suivi activité'!G20</f>
        <v>0</v>
      </c>
      <c r="D20" s="252">
        <f>'suivi activité'!H20</f>
        <v>0</v>
      </c>
      <c r="E20" s="253">
        <f>'suivi activité'!I20</f>
        <v>0</v>
      </c>
      <c r="F20" s="252">
        <f>'suivi activité'!J20</f>
        <v>0</v>
      </c>
      <c r="G20" s="252">
        <f>'suivi activité'!K20</f>
        <v>0</v>
      </c>
      <c r="H20" s="252">
        <f>'suivi activité'!L20</f>
        <v>0</v>
      </c>
      <c r="I20" s="253">
        <f>'suivi activité'!M20</f>
        <v>0</v>
      </c>
      <c r="J20" s="241"/>
      <c r="K20" s="242"/>
      <c r="L20" s="242"/>
      <c r="M20" s="243"/>
      <c r="N20" s="53" t="str">
        <f t="shared" si="0"/>
        <v/>
      </c>
      <c r="O20" s="254"/>
      <c r="P20" s="254"/>
      <c r="Q20" s="243"/>
      <c r="R20" s="53" t="str">
        <f t="shared" si="1"/>
        <v/>
      </c>
      <c r="S20" s="254"/>
      <c r="T20" s="254"/>
      <c r="U20" s="243"/>
      <c r="V20" s="53" t="str">
        <f t="shared" si="2"/>
        <v/>
      </c>
      <c r="W20" s="254"/>
      <c r="X20" s="254"/>
      <c r="Y20" s="243"/>
      <c r="Z20" s="53" t="str">
        <f t="shared" si="3"/>
        <v/>
      </c>
      <c r="AA20" s="53">
        <f t="shared" si="4"/>
        <v>0</v>
      </c>
      <c r="AB20" s="241"/>
    </row>
    <row r="21" spans="1:28" ht="12.75" customHeight="1">
      <c r="A21" s="251">
        <f>'suivi activité'!E21</f>
        <v>0</v>
      </c>
      <c r="B21" s="251">
        <f>'suivi activité'!F21</f>
        <v>0</v>
      </c>
      <c r="C21" s="252">
        <f>'suivi activité'!G21</f>
        <v>0</v>
      </c>
      <c r="D21" s="252">
        <f>'suivi activité'!H21</f>
        <v>0</v>
      </c>
      <c r="E21" s="253">
        <f>'suivi activité'!I21</f>
        <v>0</v>
      </c>
      <c r="F21" s="252">
        <f>'suivi activité'!J21</f>
        <v>0</v>
      </c>
      <c r="G21" s="252">
        <f>'suivi activité'!K21</f>
        <v>0</v>
      </c>
      <c r="H21" s="252">
        <f>'suivi activité'!L21</f>
        <v>0</v>
      </c>
      <c r="I21" s="253">
        <f>'suivi activité'!M21</f>
        <v>0</v>
      </c>
      <c r="J21" s="241"/>
      <c r="K21" s="242"/>
      <c r="L21" s="242"/>
      <c r="M21" s="243"/>
      <c r="N21" s="53" t="str">
        <f t="shared" si="0"/>
        <v/>
      </c>
      <c r="O21" s="254"/>
      <c r="P21" s="254"/>
      <c r="Q21" s="243"/>
      <c r="R21" s="53" t="str">
        <f t="shared" si="1"/>
        <v/>
      </c>
      <c r="S21" s="254"/>
      <c r="T21" s="254"/>
      <c r="U21" s="243"/>
      <c r="V21" s="53" t="str">
        <f t="shared" si="2"/>
        <v/>
      </c>
      <c r="W21" s="254"/>
      <c r="X21" s="254"/>
      <c r="Y21" s="243"/>
      <c r="Z21" s="53" t="str">
        <f t="shared" si="3"/>
        <v/>
      </c>
      <c r="AA21" s="53">
        <f t="shared" si="4"/>
        <v>0</v>
      </c>
      <c r="AB21" s="241"/>
    </row>
    <row r="22" spans="1:28" ht="12.75" customHeight="1">
      <c r="A22" s="251">
        <f>'suivi activité'!E22</f>
        <v>0</v>
      </c>
      <c r="B22" s="251">
        <f>'suivi activité'!F22</f>
        <v>0</v>
      </c>
      <c r="C22" s="252">
        <f>'suivi activité'!G22</f>
        <v>0</v>
      </c>
      <c r="D22" s="252">
        <f>'suivi activité'!H22</f>
        <v>0</v>
      </c>
      <c r="E22" s="253">
        <f>'suivi activité'!I22</f>
        <v>0</v>
      </c>
      <c r="F22" s="252">
        <f>'suivi activité'!J22</f>
        <v>0</v>
      </c>
      <c r="G22" s="252">
        <f>'suivi activité'!K22</f>
        <v>0</v>
      </c>
      <c r="H22" s="252">
        <f>'suivi activité'!L22</f>
        <v>0</v>
      </c>
      <c r="I22" s="253">
        <f>'suivi activité'!M22</f>
        <v>0</v>
      </c>
      <c r="J22" s="241"/>
      <c r="K22" s="242"/>
      <c r="L22" s="242"/>
      <c r="M22" s="243"/>
      <c r="N22" s="53" t="str">
        <f t="shared" si="0"/>
        <v/>
      </c>
      <c r="O22" s="254"/>
      <c r="P22" s="254"/>
      <c r="Q22" s="243"/>
      <c r="R22" s="53" t="str">
        <f t="shared" si="1"/>
        <v/>
      </c>
      <c r="S22" s="254"/>
      <c r="T22" s="254"/>
      <c r="U22" s="243"/>
      <c r="V22" s="53" t="str">
        <f t="shared" si="2"/>
        <v/>
      </c>
      <c r="W22" s="254"/>
      <c r="X22" s="254"/>
      <c r="Y22" s="243"/>
      <c r="Z22" s="53" t="str">
        <f t="shared" si="3"/>
        <v/>
      </c>
      <c r="AA22" s="53">
        <f t="shared" si="4"/>
        <v>0</v>
      </c>
      <c r="AB22" s="241"/>
    </row>
    <row r="23" spans="1:28" ht="12.75" customHeight="1">
      <c r="A23" s="251">
        <f>'suivi activité'!E23</f>
        <v>0</v>
      </c>
      <c r="B23" s="251">
        <f>'suivi activité'!F23</f>
        <v>0</v>
      </c>
      <c r="C23" s="252">
        <f>'suivi activité'!G23</f>
        <v>0</v>
      </c>
      <c r="D23" s="252">
        <f>'suivi activité'!H23</f>
        <v>0</v>
      </c>
      <c r="E23" s="253">
        <f>'suivi activité'!I23</f>
        <v>0</v>
      </c>
      <c r="F23" s="252">
        <f>'suivi activité'!J23</f>
        <v>0</v>
      </c>
      <c r="G23" s="252">
        <f>'suivi activité'!K23</f>
        <v>0</v>
      </c>
      <c r="H23" s="252">
        <f>'suivi activité'!L23</f>
        <v>0</v>
      </c>
      <c r="I23" s="253">
        <f>'suivi activité'!M23</f>
        <v>0</v>
      </c>
      <c r="J23" s="241"/>
      <c r="K23" s="242"/>
      <c r="L23" s="242"/>
      <c r="M23" s="243"/>
      <c r="N23" s="53" t="str">
        <f t="shared" si="0"/>
        <v/>
      </c>
      <c r="O23" s="254"/>
      <c r="P23" s="254"/>
      <c r="Q23" s="243"/>
      <c r="R23" s="53" t="str">
        <f t="shared" si="1"/>
        <v/>
      </c>
      <c r="S23" s="254"/>
      <c r="T23" s="254"/>
      <c r="U23" s="243"/>
      <c r="V23" s="53" t="str">
        <f t="shared" si="2"/>
        <v/>
      </c>
      <c r="W23" s="254"/>
      <c r="X23" s="254"/>
      <c r="Y23" s="243"/>
      <c r="Z23" s="53" t="str">
        <f t="shared" si="3"/>
        <v/>
      </c>
      <c r="AA23" s="53">
        <f t="shared" si="4"/>
        <v>0</v>
      </c>
      <c r="AB23" s="241"/>
    </row>
    <row r="24" spans="1:28" ht="12.75" customHeight="1">
      <c r="A24" s="251">
        <f>'suivi activité'!E24</f>
        <v>0</v>
      </c>
      <c r="B24" s="251">
        <f>'suivi activité'!F24</f>
        <v>0</v>
      </c>
      <c r="C24" s="252">
        <f>'suivi activité'!G24</f>
        <v>0</v>
      </c>
      <c r="D24" s="252">
        <f>'suivi activité'!H24</f>
        <v>0</v>
      </c>
      <c r="E24" s="253">
        <f>'suivi activité'!I24</f>
        <v>0</v>
      </c>
      <c r="F24" s="252">
        <f>'suivi activité'!J24</f>
        <v>0</v>
      </c>
      <c r="G24" s="252">
        <f>'suivi activité'!K24</f>
        <v>0</v>
      </c>
      <c r="H24" s="252">
        <f>'suivi activité'!L24</f>
        <v>0</v>
      </c>
      <c r="I24" s="253">
        <f>'suivi activité'!M24</f>
        <v>0</v>
      </c>
      <c r="J24" s="241"/>
      <c r="K24" s="242"/>
      <c r="L24" s="242"/>
      <c r="M24" s="243"/>
      <c r="N24" s="53" t="str">
        <f t="shared" si="0"/>
        <v/>
      </c>
      <c r="O24" s="254"/>
      <c r="P24" s="254"/>
      <c r="Q24" s="243"/>
      <c r="R24" s="53" t="str">
        <f t="shared" si="1"/>
        <v/>
      </c>
      <c r="S24" s="254"/>
      <c r="T24" s="254"/>
      <c r="U24" s="243"/>
      <c r="V24" s="53" t="str">
        <f t="shared" si="2"/>
        <v/>
      </c>
      <c r="W24" s="254"/>
      <c r="X24" s="254"/>
      <c r="Y24" s="243"/>
      <c r="Z24" s="53" t="str">
        <f t="shared" si="3"/>
        <v/>
      </c>
      <c r="AA24" s="53">
        <f t="shared" si="4"/>
        <v>0</v>
      </c>
      <c r="AB24" s="241"/>
    </row>
    <row r="25" spans="1:28" ht="12.75" customHeight="1">
      <c r="A25" s="251">
        <f>'suivi activité'!E25</f>
        <v>0</v>
      </c>
      <c r="B25" s="251">
        <f>'suivi activité'!F25</f>
        <v>0</v>
      </c>
      <c r="C25" s="252">
        <f>'suivi activité'!G25</f>
        <v>0</v>
      </c>
      <c r="D25" s="252">
        <f>'suivi activité'!H25</f>
        <v>0</v>
      </c>
      <c r="E25" s="253">
        <f>'suivi activité'!I25</f>
        <v>0</v>
      </c>
      <c r="F25" s="252">
        <f>'suivi activité'!J25</f>
        <v>0</v>
      </c>
      <c r="G25" s="252">
        <f>'suivi activité'!K25</f>
        <v>0</v>
      </c>
      <c r="H25" s="252">
        <f>'suivi activité'!L25</f>
        <v>0</v>
      </c>
      <c r="I25" s="253">
        <f>'suivi activité'!M25</f>
        <v>0</v>
      </c>
      <c r="J25" s="241"/>
      <c r="K25" s="242"/>
      <c r="L25" s="242"/>
      <c r="M25" s="243"/>
      <c r="N25" s="53" t="str">
        <f t="shared" si="0"/>
        <v/>
      </c>
      <c r="O25" s="254"/>
      <c r="P25" s="254"/>
      <c r="Q25" s="243"/>
      <c r="R25" s="53" t="str">
        <f t="shared" si="1"/>
        <v/>
      </c>
      <c r="S25" s="254"/>
      <c r="T25" s="254"/>
      <c r="U25" s="243"/>
      <c r="V25" s="53" t="str">
        <f t="shared" si="2"/>
        <v/>
      </c>
      <c r="W25" s="254"/>
      <c r="X25" s="254"/>
      <c r="Y25" s="243"/>
      <c r="Z25" s="53" t="str">
        <f t="shared" si="3"/>
        <v/>
      </c>
      <c r="AA25" s="53">
        <f t="shared" si="4"/>
        <v>0</v>
      </c>
      <c r="AB25" s="241"/>
    </row>
    <row r="26" spans="1:28" ht="12.75" customHeight="1">
      <c r="A26" s="251">
        <f>'suivi activité'!E26</f>
        <v>0</v>
      </c>
      <c r="B26" s="251">
        <f>'suivi activité'!F26</f>
        <v>0</v>
      </c>
      <c r="C26" s="252">
        <f>'suivi activité'!G26</f>
        <v>0</v>
      </c>
      <c r="D26" s="252">
        <f>'suivi activité'!H26</f>
        <v>0</v>
      </c>
      <c r="E26" s="253">
        <f>'suivi activité'!I26</f>
        <v>0</v>
      </c>
      <c r="F26" s="252">
        <f>'suivi activité'!J26</f>
        <v>0</v>
      </c>
      <c r="G26" s="252">
        <f>'suivi activité'!K26</f>
        <v>0</v>
      </c>
      <c r="H26" s="252">
        <f>'suivi activité'!L26</f>
        <v>0</v>
      </c>
      <c r="I26" s="253">
        <f>'suivi activité'!M26</f>
        <v>0</v>
      </c>
      <c r="J26" s="241"/>
      <c r="K26" s="242"/>
      <c r="L26" s="242"/>
      <c r="M26" s="243"/>
      <c r="N26" s="53" t="str">
        <f t="shared" si="0"/>
        <v/>
      </c>
      <c r="O26" s="254"/>
      <c r="P26" s="254"/>
      <c r="Q26" s="243"/>
      <c r="R26" s="53" t="str">
        <f t="shared" si="1"/>
        <v/>
      </c>
      <c r="S26" s="254"/>
      <c r="T26" s="254"/>
      <c r="U26" s="243"/>
      <c r="V26" s="53" t="str">
        <f t="shared" si="2"/>
        <v/>
      </c>
      <c r="W26" s="254"/>
      <c r="X26" s="254"/>
      <c r="Y26" s="243"/>
      <c r="Z26" s="53" t="str">
        <f t="shared" si="3"/>
        <v/>
      </c>
      <c r="AA26" s="53">
        <f t="shared" si="4"/>
        <v>0</v>
      </c>
      <c r="AB26" s="241"/>
    </row>
    <row r="27" spans="1:28" ht="12.75" customHeight="1">
      <c r="A27" s="251">
        <f>'suivi activité'!E27</f>
        <v>0</v>
      </c>
      <c r="B27" s="251">
        <f>'suivi activité'!F27</f>
        <v>0</v>
      </c>
      <c r="C27" s="252">
        <f>'suivi activité'!G27</f>
        <v>0</v>
      </c>
      <c r="D27" s="252">
        <f>'suivi activité'!H27</f>
        <v>0</v>
      </c>
      <c r="E27" s="253">
        <f>'suivi activité'!I27</f>
        <v>0</v>
      </c>
      <c r="F27" s="252">
        <f>'suivi activité'!J27</f>
        <v>0</v>
      </c>
      <c r="G27" s="252">
        <f>'suivi activité'!K27</f>
        <v>0</v>
      </c>
      <c r="H27" s="252">
        <f>'suivi activité'!L27</f>
        <v>0</v>
      </c>
      <c r="I27" s="253">
        <f>'suivi activité'!M27</f>
        <v>0</v>
      </c>
      <c r="J27" s="241"/>
      <c r="K27" s="242"/>
      <c r="L27" s="242"/>
      <c r="M27" s="243"/>
      <c r="N27" s="53" t="str">
        <f t="shared" si="0"/>
        <v/>
      </c>
      <c r="O27" s="254"/>
      <c r="P27" s="254"/>
      <c r="Q27" s="243"/>
      <c r="R27" s="53" t="str">
        <f t="shared" si="1"/>
        <v/>
      </c>
      <c r="S27" s="254"/>
      <c r="T27" s="254"/>
      <c r="U27" s="243"/>
      <c r="V27" s="53" t="str">
        <f t="shared" si="2"/>
        <v/>
      </c>
      <c r="W27" s="254"/>
      <c r="X27" s="254"/>
      <c r="Y27" s="243"/>
      <c r="Z27" s="53" t="str">
        <f t="shared" si="3"/>
        <v/>
      </c>
      <c r="AA27" s="53">
        <f t="shared" si="4"/>
        <v>0</v>
      </c>
      <c r="AB27" s="241"/>
    </row>
    <row r="28" spans="1:28" ht="12.75" customHeight="1">
      <c r="A28" s="251">
        <f>'suivi activité'!E28</f>
        <v>0</v>
      </c>
      <c r="B28" s="251">
        <f>'suivi activité'!F28</f>
        <v>0</v>
      </c>
      <c r="C28" s="252">
        <f>'suivi activité'!G28</f>
        <v>0</v>
      </c>
      <c r="D28" s="252">
        <f>'suivi activité'!H28</f>
        <v>0</v>
      </c>
      <c r="E28" s="253">
        <f>'suivi activité'!I28</f>
        <v>0</v>
      </c>
      <c r="F28" s="252">
        <f>'suivi activité'!J28</f>
        <v>0</v>
      </c>
      <c r="G28" s="252">
        <f>'suivi activité'!K28</f>
        <v>0</v>
      </c>
      <c r="H28" s="252">
        <f>'suivi activité'!L28</f>
        <v>0</v>
      </c>
      <c r="I28" s="253">
        <f>'suivi activité'!M28</f>
        <v>0</v>
      </c>
      <c r="J28" s="241"/>
      <c r="K28" s="242"/>
      <c r="L28" s="242"/>
      <c r="M28" s="243"/>
      <c r="N28" s="53" t="str">
        <f t="shared" si="0"/>
        <v/>
      </c>
      <c r="O28" s="254"/>
      <c r="P28" s="254"/>
      <c r="Q28" s="243"/>
      <c r="R28" s="53" t="str">
        <f t="shared" si="1"/>
        <v/>
      </c>
      <c r="S28" s="254"/>
      <c r="T28" s="254"/>
      <c r="U28" s="243"/>
      <c r="V28" s="53" t="str">
        <f t="shared" si="2"/>
        <v/>
      </c>
      <c r="W28" s="254"/>
      <c r="X28" s="254"/>
      <c r="Y28" s="243"/>
      <c r="Z28" s="53" t="str">
        <f t="shared" si="3"/>
        <v/>
      </c>
      <c r="AA28" s="53">
        <f t="shared" si="4"/>
        <v>0</v>
      </c>
      <c r="AB28" s="241"/>
    </row>
    <row r="29" spans="1:28" ht="12.75" customHeight="1">
      <c r="A29" s="251">
        <f>'suivi activité'!E29</f>
        <v>0</v>
      </c>
      <c r="B29" s="251">
        <f>'suivi activité'!F29</f>
        <v>0</v>
      </c>
      <c r="C29" s="252">
        <f>'suivi activité'!G29</f>
        <v>0</v>
      </c>
      <c r="D29" s="252">
        <f>'suivi activité'!H29</f>
        <v>0</v>
      </c>
      <c r="E29" s="253">
        <f>'suivi activité'!I29</f>
        <v>0</v>
      </c>
      <c r="F29" s="252">
        <f>'suivi activité'!J29</f>
        <v>0</v>
      </c>
      <c r="G29" s="252">
        <f>'suivi activité'!K29</f>
        <v>0</v>
      </c>
      <c r="H29" s="252">
        <f>'suivi activité'!L29</f>
        <v>0</v>
      </c>
      <c r="I29" s="253">
        <f>'suivi activité'!M29</f>
        <v>0</v>
      </c>
      <c r="J29" s="241"/>
      <c r="K29" s="242"/>
      <c r="L29" s="242"/>
      <c r="M29" s="243"/>
      <c r="N29" s="53" t="str">
        <f t="shared" si="0"/>
        <v/>
      </c>
      <c r="O29" s="254"/>
      <c r="P29" s="254"/>
      <c r="Q29" s="243"/>
      <c r="R29" s="53" t="str">
        <f t="shared" si="1"/>
        <v/>
      </c>
      <c r="S29" s="254"/>
      <c r="T29" s="254"/>
      <c r="U29" s="243"/>
      <c r="V29" s="53" t="str">
        <f t="shared" si="2"/>
        <v/>
      </c>
      <c r="W29" s="254"/>
      <c r="X29" s="254"/>
      <c r="Y29" s="243"/>
      <c r="Z29" s="53" t="str">
        <f t="shared" si="3"/>
        <v/>
      </c>
      <c r="AA29" s="53">
        <f t="shared" si="4"/>
        <v>0</v>
      </c>
      <c r="AB29" s="241"/>
    </row>
    <row r="30" spans="1:28" ht="12.75" customHeight="1">
      <c r="A30" s="251">
        <f>'suivi activité'!E30</f>
        <v>0</v>
      </c>
      <c r="B30" s="251">
        <f>'suivi activité'!F30</f>
        <v>0</v>
      </c>
      <c r="C30" s="252">
        <f>'suivi activité'!G30</f>
        <v>0</v>
      </c>
      <c r="D30" s="252">
        <f>'suivi activité'!H30</f>
        <v>0</v>
      </c>
      <c r="E30" s="253">
        <f>'suivi activité'!I30</f>
        <v>0</v>
      </c>
      <c r="F30" s="252">
        <f>'suivi activité'!J30</f>
        <v>0</v>
      </c>
      <c r="G30" s="252">
        <f>'suivi activité'!K30</f>
        <v>0</v>
      </c>
      <c r="H30" s="252">
        <f>'suivi activité'!L30</f>
        <v>0</v>
      </c>
      <c r="I30" s="253">
        <f>'suivi activité'!M30</f>
        <v>0</v>
      </c>
      <c r="J30" s="241"/>
      <c r="K30" s="242"/>
      <c r="L30" s="242"/>
      <c r="M30" s="243"/>
      <c r="N30" s="53" t="str">
        <f t="shared" si="0"/>
        <v/>
      </c>
      <c r="O30" s="254"/>
      <c r="P30" s="254"/>
      <c r="Q30" s="243"/>
      <c r="R30" s="53" t="str">
        <f t="shared" si="1"/>
        <v/>
      </c>
      <c r="S30" s="254"/>
      <c r="T30" s="254"/>
      <c r="U30" s="243"/>
      <c r="V30" s="53" t="str">
        <f t="shared" si="2"/>
        <v/>
      </c>
      <c r="W30" s="254"/>
      <c r="X30" s="254"/>
      <c r="Y30" s="243"/>
      <c r="Z30" s="53" t="str">
        <f t="shared" si="3"/>
        <v/>
      </c>
      <c r="AA30" s="53">
        <f t="shared" si="4"/>
        <v>0</v>
      </c>
      <c r="AB30" s="241"/>
    </row>
    <row r="31" spans="1:28" ht="12.75" customHeight="1">
      <c r="A31" s="251">
        <f>'suivi activité'!E31</f>
        <v>0</v>
      </c>
      <c r="B31" s="251">
        <f>'suivi activité'!F31</f>
        <v>0</v>
      </c>
      <c r="C31" s="252">
        <f>'suivi activité'!G31</f>
        <v>0</v>
      </c>
      <c r="D31" s="252">
        <f>'suivi activité'!H31</f>
        <v>0</v>
      </c>
      <c r="E31" s="253">
        <f>'suivi activité'!I31</f>
        <v>0</v>
      </c>
      <c r="F31" s="252">
        <f>'suivi activité'!J31</f>
        <v>0</v>
      </c>
      <c r="G31" s="252">
        <f>'suivi activité'!K31</f>
        <v>0</v>
      </c>
      <c r="H31" s="252">
        <f>'suivi activité'!L31</f>
        <v>0</v>
      </c>
      <c r="I31" s="253">
        <f>'suivi activité'!M31</f>
        <v>0</v>
      </c>
      <c r="J31" s="241"/>
      <c r="K31" s="242"/>
      <c r="L31" s="242"/>
      <c r="M31" s="243"/>
      <c r="N31" s="53" t="str">
        <f t="shared" si="0"/>
        <v/>
      </c>
      <c r="O31" s="254"/>
      <c r="P31" s="254"/>
      <c r="Q31" s="243"/>
      <c r="R31" s="53" t="str">
        <f t="shared" si="1"/>
        <v/>
      </c>
      <c r="S31" s="254"/>
      <c r="T31" s="254"/>
      <c r="U31" s="243"/>
      <c r="V31" s="53" t="str">
        <f t="shared" si="2"/>
        <v/>
      </c>
      <c r="W31" s="254"/>
      <c r="X31" s="254"/>
      <c r="Y31" s="243"/>
      <c r="Z31" s="53" t="str">
        <f t="shared" si="3"/>
        <v/>
      </c>
      <c r="AA31" s="53">
        <f t="shared" si="4"/>
        <v>0</v>
      </c>
      <c r="AB31" s="241"/>
    </row>
    <row r="32" spans="1:28" ht="12.75" customHeight="1">
      <c r="A32" s="251">
        <f>'suivi activité'!E32</f>
        <v>0</v>
      </c>
      <c r="B32" s="251">
        <f>'suivi activité'!F32</f>
        <v>0</v>
      </c>
      <c r="C32" s="252">
        <f>'suivi activité'!G32</f>
        <v>0</v>
      </c>
      <c r="D32" s="252">
        <f>'suivi activité'!H32</f>
        <v>0</v>
      </c>
      <c r="E32" s="253">
        <f>'suivi activité'!I32</f>
        <v>0</v>
      </c>
      <c r="F32" s="252">
        <f>'suivi activité'!J32</f>
        <v>0</v>
      </c>
      <c r="G32" s="252">
        <f>'suivi activité'!K32</f>
        <v>0</v>
      </c>
      <c r="H32" s="252">
        <f>'suivi activité'!L32</f>
        <v>0</v>
      </c>
      <c r="I32" s="253">
        <f>'suivi activité'!M32</f>
        <v>0</v>
      </c>
      <c r="J32" s="241"/>
      <c r="K32" s="242"/>
      <c r="L32" s="242"/>
      <c r="M32" s="243"/>
      <c r="N32" s="53" t="str">
        <f t="shared" si="0"/>
        <v/>
      </c>
      <c r="O32" s="254"/>
      <c r="P32" s="254"/>
      <c r="Q32" s="243"/>
      <c r="R32" s="53" t="str">
        <f t="shared" si="1"/>
        <v/>
      </c>
      <c r="S32" s="254"/>
      <c r="T32" s="254"/>
      <c r="U32" s="243"/>
      <c r="V32" s="53" t="str">
        <f t="shared" si="2"/>
        <v/>
      </c>
      <c r="W32" s="254"/>
      <c r="X32" s="254"/>
      <c r="Y32" s="243"/>
      <c r="Z32" s="53" t="str">
        <f t="shared" si="3"/>
        <v/>
      </c>
      <c r="AA32" s="53">
        <f t="shared" si="4"/>
        <v>0</v>
      </c>
      <c r="AB32" s="241"/>
    </row>
    <row r="33" spans="1:28" ht="12.75" customHeight="1">
      <c r="A33" s="251">
        <f>'suivi activité'!E33</f>
        <v>0</v>
      </c>
      <c r="B33" s="251">
        <f>'suivi activité'!F33</f>
        <v>0</v>
      </c>
      <c r="C33" s="252">
        <f>'suivi activité'!G33</f>
        <v>0</v>
      </c>
      <c r="D33" s="252">
        <f>'suivi activité'!H33</f>
        <v>0</v>
      </c>
      <c r="E33" s="253">
        <f>'suivi activité'!I33</f>
        <v>0</v>
      </c>
      <c r="F33" s="252">
        <f>'suivi activité'!J33</f>
        <v>0</v>
      </c>
      <c r="G33" s="252">
        <f>'suivi activité'!K33</f>
        <v>0</v>
      </c>
      <c r="H33" s="252">
        <f>'suivi activité'!L33</f>
        <v>0</v>
      </c>
      <c r="I33" s="253">
        <f>'suivi activité'!M33</f>
        <v>0</v>
      </c>
      <c r="J33" s="241"/>
      <c r="K33" s="242"/>
      <c r="L33" s="242"/>
      <c r="M33" s="243"/>
      <c r="N33" s="53" t="str">
        <f t="shared" si="0"/>
        <v/>
      </c>
      <c r="O33" s="254"/>
      <c r="P33" s="254"/>
      <c r="Q33" s="243"/>
      <c r="R33" s="53" t="str">
        <f t="shared" si="1"/>
        <v/>
      </c>
      <c r="S33" s="254"/>
      <c r="T33" s="254"/>
      <c r="U33" s="243"/>
      <c r="V33" s="53" t="str">
        <f t="shared" si="2"/>
        <v/>
      </c>
      <c r="W33" s="254"/>
      <c r="X33" s="254"/>
      <c r="Y33" s="243"/>
      <c r="Z33" s="53" t="str">
        <f t="shared" si="3"/>
        <v/>
      </c>
      <c r="AA33" s="53">
        <f t="shared" si="4"/>
        <v>0</v>
      </c>
      <c r="AB33" s="241"/>
    </row>
    <row r="34" spans="1:28" ht="12.75" customHeight="1">
      <c r="A34" s="251">
        <f>'suivi activité'!E34</f>
        <v>0</v>
      </c>
      <c r="B34" s="251">
        <f>'suivi activité'!F34</f>
        <v>0</v>
      </c>
      <c r="C34" s="252">
        <f>'suivi activité'!G34</f>
        <v>0</v>
      </c>
      <c r="D34" s="252">
        <f>'suivi activité'!H34</f>
        <v>0</v>
      </c>
      <c r="E34" s="253">
        <f>'suivi activité'!I34</f>
        <v>0</v>
      </c>
      <c r="F34" s="252">
        <f>'suivi activité'!J34</f>
        <v>0</v>
      </c>
      <c r="G34" s="252">
        <f>'suivi activité'!K34</f>
        <v>0</v>
      </c>
      <c r="H34" s="252">
        <f>'suivi activité'!L34</f>
        <v>0</v>
      </c>
      <c r="I34" s="253">
        <f>'suivi activité'!M34</f>
        <v>0</v>
      </c>
      <c r="J34" s="241"/>
      <c r="K34" s="242"/>
      <c r="L34" s="242"/>
      <c r="M34" s="243"/>
      <c r="N34" s="53" t="str">
        <f t="shared" si="0"/>
        <v/>
      </c>
      <c r="O34" s="254"/>
      <c r="P34" s="254"/>
      <c r="Q34" s="243"/>
      <c r="R34" s="53" t="str">
        <f t="shared" si="1"/>
        <v/>
      </c>
      <c r="S34" s="254"/>
      <c r="T34" s="254"/>
      <c r="U34" s="243"/>
      <c r="V34" s="53" t="str">
        <f t="shared" si="2"/>
        <v/>
      </c>
      <c r="W34" s="254"/>
      <c r="X34" s="254"/>
      <c r="Y34" s="243"/>
      <c r="Z34" s="53" t="str">
        <f t="shared" si="3"/>
        <v/>
      </c>
      <c r="AA34" s="53">
        <f t="shared" si="4"/>
        <v>0</v>
      </c>
      <c r="AB34" s="241"/>
    </row>
    <row r="35" spans="1:28" ht="12.75" customHeight="1">
      <c r="A35" s="251">
        <f>'suivi activité'!E35</f>
        <v>0</v>
      </c>
      <c r="B35" s="251">
        <f>'suivi activité'!F35</f>
        <v>0</v>
      </c>
      <c r="C35" s="252">
        <f>'suivi activité'!G35</f>
        <v>0</v>
      </c>
      <c r="D35" s="252">
        <f>'suivi activité'!H35</f>
        <v>0</v>
      </c>
      <c r="E35" s="253">
        <f>'suivi activité'!I35</f>
        <v>0</v>
      </c>
      <c r="F35" s="252">
        <f>'suivi activité'!J35</f>
        <v>0</v>
      </c>
      <c r="G35" s="252">
        <f>'suivi activité'!K35</f>
        <v>0</v>
      </c>
      <c r="H35" s="252">
        <f>'suivi activité'!L35</f>
        <v>0</v>
      </c>
      <c r="I35" s="253">
        <f>'suivi activité'!M35</f>
        <v>0</v>
      </c>
      <c r="J35" s="241"/>
      <c r="K35" s="242"/>
      <c r="L35" s="242"/>
      <c r="M35" s="243"/>
      <c r="N35" s="53" t="str">
        <f t="shared" si="0"/>
        <v/>
      </c>
      <c r="O35" s="254"/>
      <c r="P35" s="254"/>
      <c r="Q35" s="243"/>
      <c r="R35" s="53" t="str">
        <f t="shared" si="1"/>
        <v/>
      </c>
      <c r="S35" s="254"/>
      <c r="T35" s="254"/>
      <c r="U35" s="243"/>
      <c r="V35" s="53" t="str">
        <f t="shared" si="2"/>
        <v/>
      </c>
      <c r="W35" s="254"/>
      <c r="X35" s="254"/>
      <c r="Y35" s="243"/>
      <c r="Z35" s="53" t="str">
        <f t="shared" si="3"/>
        <v/>
      </c>
      <c r="AA35" s="53">
        <f t="shared" si="4"/>
        <v>0</v>
      </c>
      <c r="AB35" s="241"/>
    </row>
    <row r="36" spans="1:28" ht="12.75" customHeight="1">
      <c r="A36" s="251">
        <f>'suivi activité'!E36</f>
        <v>0</v>
      </c>
      <c r="B36" s="251">
        <f>'suivi activité'!F36</f>
        <v>0</v>
      </c>
      <c r="C36" s="252">
        <f>'suivi activité'!G36</f>
        <v>0</v>
      </c>
      <c r="D36" s="252">
        <f>'suivi activité'!H36</f>
        <v>0</v>
      </c>
      <c r="E36" s="253">
        <f>'suivi activité'!I36</f>
        <v>0</v>
      </c>
      <c r="F36" s="252">
        <f>'suivi activité'!J36</f>
        <v>0</v>
      </c>
      <c r="G36" s="252">
        <f>'suivi activité'!K36</f>
        <v>0</v>
      </c>
      <c r="H36" s="252">
        <f>'suivi activité'!L36</f>
        <v>0</v>
      </c>
      <c r="I36" s="253">
        <f>'suivi activité'!M36</f>
        <v>0</v>
      </c>
      <c r="J36" s="241"/>
      <c r="K36" s="242"/>
      <c r="L36" s="242"/>
      <c r="M36" s="243"/>
      <c r="N36" s="53" t="str">
        <f t="shared" si="0"/>
        <v/>
      </c>
      <c r="O36" s="254"/>
      <c r="P36" s="254"/>
      <c r="Q36" s="243"/>
      <c r="R36" s="53" t="str">
        <f t="shared" si="1"/>
        <v/>
      </c>
      <c r="S36" s="254"/>
      <c r="T36" s="254"/>
      <c r="U36" s="243"/>
      <c r="V36" s="53" t="str">
        <f t="shared" si="2"/>
        <v/>
      </c>
      <c r="W36" s="254"/>
      <c r="X36" s="254"/>
      <c r="Y36" s="243"/>
      <c r="Z36" s="53" t="str">
        <f t="shared" si="3"/>
        <v/>
      </c>
      <c r="AA36" s="53">
        <f t="shared" si="4"/>
        <v>0</v>
      </c>
      <c r="AB36" s="241"/>
    </row>
    <row r="37" spans="1:28" ht="12.75" customHeight="1">
      <c r="A37" s="251">
        <f>'suivi activité'!E37</f>
        <v>0</v>
      </c>
      <c r="B37" s="251">
        <f>'suivi activité'!F37</f>
        <v>0</v>
      </c>
      <c r="C37" s="252">
        <f>'suivi activité'!G37</f>
        <v>0</v>
      </c>
      <c r="D37" s="252">
        <f>'suivi activité'!H37</f>
        <v>0</v>
      </c>
      <c r="E37" s="253">
        <f>'suivi activité'!I37</f>
        <v>0</v>
      </c>
      <c r="F37" s="252">
        <f>'suivi activité'!J37</f>
        <v>0</v>
      </c>
      <c r="G37" s="252">
        <f>'suivi activité'!K37</f>
        <v>0</v>
      </c>
      <c r="H37" s="252">
        <f>'suivi activité'!L37</f>
        <v>0</v>
      </c>
      <c r="I37" s="253">
        <f>'suivi activité'!M37</f>
        <v>0</v>
      </c>
      <c r="J37" s="241"/>
      <c r="K37" s="242"/>
      <c r="L37" s="242"/>
      <c r="M37" s="243"/>
      <c r="N37" s="53" t="str">
        <f t="shared" si="0"/>
        <v/>
      </c>
      <c r="O37" s="254"/>
      <c r="P37" s="254"/>
      <c r="Q37" s="243"/>
      <c r="R37" s="53" t="str">
        <f t="shared" si="1"/>
        <v/>
      </c>
      <c r="S37" s="254"/>
      <c r="T37" s="254"/>
      <c r="U37" s="243"/>
      <c r="V37" s="53" t="str">
        <f t="shared" si="2"/>
        <v/>
      </c>
      <c r="W37" s="254"/>
      <c r="X37" s="254"/>
      <c r="Y37" s="243"/>
      <c r="Z37" s="53" t="str">
        <f t="shared" si="3"/>
        <v/>
      </c>
      <c r="AA37" s="53">
        <f t="shared" si="4"/>
        <v>0</v>
      </c>
      <c r="AB37" s="241"/>
    </row>
    <row r="38" spans="1:28" ht="12.75" customHeight="1">
      <c r="A38" s="251">
        <f>'suivi activité'!E38</f>
        <v>0</v>
      </c>
      <c r="B38" s="251">
        <f>'suivi activité'!F38</f>
        <v>0</v>
      </c>
      <c r="C38" s="252">
        <f>'suivi activité'!G38</f>
        <v>0</v>
      </c>
      <c r="D38" s="252">
        <f>'suivi activité'!H38</f>
        <v>0</v>
      </c>
      <c r="E38" s="253">
        <f>'suivi activité'!I38</f>
        <v>0</v>
      </c>
      <c r="F38" s="252">
        <f>'suivi activité'!J38</f>
        <v>0</v>
      </c>
      <c r="G38" s="252">
        <f>'suivi activité'!K38</f>
        <v>0</v>
      </c>
      <c r="H38" s="252">
        <f>'suivi activité'!L38</f>
        <v>0</v>
      </c>
      <c r="I38" s="253">
        <f>'suivi activité'!M38</f>
        <v>0</v>
      </c>
      <c r="J38" s="241"/>
      <c r="K38" s="242"/>
      <c r="L38" s="242"/>
      <c r="M38" s="243"/>
      <c r="N38" s="53" t="str">
        <f t="shared" si="0"/>
        <v/>
      </c>
      <c r="O38" s="254"/>
      <c r="P38" s="254"/>
      <c r="Q38" s="243"/>
      <c r="R38" s="53" t="str">
        <f t="shared" si="1"/>
        <v/>
      </c>
      <c r="S38" s="254"/>
      <c r="T38" s="254"/>
      <c r="U38" s="243"/>
      <c r="V38" s="53" t="str">
        <f t="shared" si="2"/>
        <v/>
      </c>
      <c r="W38" s="254"/>
      <c r="X38" s="254"/>
      <c r="Y38" s="243"/>
      <c r="Z38" s="53" t="str">
        <f t="shared" si="3"/>
        <v/>
      </c>
      <c r="AA38" s="53">
        <f t="shared" si="4"/>
        <v>0</v>
      </c>
      <c r="AB38" s="241"/>
    </row>
    <row r="39" spans="1:28" ht="12.75" customHeight="1">
      <c r="A39" s="251">
        <f>'suivi activité'!E39</f>
        <v>0</v>
      </c>
      <c r="B39" s="251">
        <f>'suivi activité'!F39</f>
        <v>0</v>
      </c>
      <c r="C39" s="252">
        <f>'suivi activité'!G39</f>
        <v>0</v>
      </c>
      <c r="D39" s="252">
        <f>'suivi activité'!H39</f>
        <v>0</v>
      </c>
      <c r="E39" s="253">
        <f>'suivi activité'!I39</f>
        <v>0</v>
      </c>
      <c r="F39" s="252">
        <f>'suivi activité'!J39</f>
        <v>0</v>
      </c>
      <c r="G39" s="252">
        <f>'suivi activité'!K39</f>
        <v>0</v>
      </c>
      <c r="H39" s="252">
        <f>'suivi activité'!L39</f>
        <v>0</v>
      </c>
      <c r="I39" s="253">
        <f>'suivi activité'!M39</f>
        <v>0</v>
      </c>
      <c r="J39" s="241"/>
      <c r="K39" s="242"/>
      <c r="L39" s="242"/>
      <c r="M39" s="243"/>
      <c r="N39" s="53" t="str">
        <f t="shared" si="0"/>
        <v/>
      </c>
      <c r="O39" s="254"/>
      <c r="P39" s="254"/>
      <c r="Q39" s="243"/>
      <c r="R39" s="53" t="str">
        <f t="shared" si="1"/>
        <v/>
      </c>
      <c r="S39" s="254"/>
      <c r="T39" s="254"/>
      <c r="U39" s="243"/>
      <c r="V39" s="53" t="str">
        <f t="shared" si="2"/>
        <v/>
      </c>
      <c r="W39" s="254"/>
      <c r="X39" s="254"/>
      <c r="Y39" s="243"/>
      <c r="Z39" s="53" t="str">
        <f t="shared" si="3"/>
        <v/>
      </c>
      <c r="AA39" s="53">
        <f t="shared" si="4"/>
        <v>0</v>
      </c>
      <c r="AB39" s="241"/>
    </row>
    <row r="40" spans="1:28" ht="12.75" customHeight="1">
      <c r="A40" s="251">
        <f>'suivi activité'!E40</f>
        <v>0</v>
      </c>
      <c r="B40" s="251">
        <f>'suivi activité'!F40</f>
        <v>0</v>
      </c>
      <c r="C40" s="252">
        <f>'suivi activité'!G40</f>
        <v>0</v>
      </c>
      <c r="D40" s="252">
        <f>'suivi activité'!H40</f>
        <v>0</v>
      </c>
      <c r="E40" s="253">
        <f>'suivi activité'!I40</f>
        <v>0</v>
      </c>
      <c r="F40" s="252">
        <f>'suivi activité'!J40</f>
        <v>0</v>
      </c>
      <c r="G40" s="252">
        <f>'suivi activité'!K40</f>
        <v>0</v>
      </c>
      <c r="H40" s="252">
        <f>'suivi activité'!L40</f>
        <v>0</v>
      </c>
      <c r="I40" s="253">
        <f>'suivi activité'!M40</f>
        <v>0</v>
      </c>
      <c r="J40" s="241"/>
      <c r="K40" s="242"/>
      <c r="L40" s="242"/>
      <c r="M40" s="243"/>
      <c r="N40" s="53" t="str">
        <f t="shared" si="0"/>
        <v/>
      </c>
      <c r="O40" s="254"/>
      <c r="P40" s="254"/>
      <c r="Q40" s="243"/>
      <c r="R40" s="53" t="str">
        <f t="shared" si="1"/>
        <v/>
      </c>
      <c r="S40" s="254"/>
      <c r="T40" s="254"/>
      <c r="U40" s="243"/>
      <c r="V40" s="53" t="str">
        <f t="shared" si="2"/>
        <v/>
      </c>
      <c r="W40" s="254"/>
      <c r="X40" s="254"/>
      <c r="Y40" s="243"/>
      <c r="Z40" s="53" t="str">
        <f t="shared" si="3"/>
        <v/>
      </c>
      <c r="AA40" s="53">
        <f t="shared" si="4"/>
        <v>0</v>
      </c>
      <c r="AB40" s="241"/>
    </row>
    <row r="41" spans="1:28" ht="12.75" customHeight="1">
      <c r="A41" s="251">
        <f>'suivi activité'!E41</f>
        <v>0</v>
      </c>
      <c r="B41" s="251">
        <f>'suivi activité'!F41</f>
        <v>0</v>
      </c>
      <c r="C41" s="252">
        <f>'suivi activité'!G41</f>
        <v>0</v>
      </c>
      <c r="D41" s="252">
        <f>'suivi activité'!H41</f>
        <v>0</v>
      </c>
      <c r="E41" s="253">
        <f>'suivi activité'!I41</f>
        <v>0</v>
      </c>
      <c r="F41" s="252">
        <f>'suivi activité'!J41</f>
        <v>0</v>
      </c>
      <c r="G41" s="252">
        <f>'suivi activité'!K41</f>
        <v>0</v>
      </c>
      <c r="H41" s="252">
        <f>'suivi activité'!L41</f>
        <v>0</v>
      </c>
      <c r="I41" s="253">
        <f>'suivi activité'!M41</f>
        <v>0</v>
      </c>
      <c r="J41" s="241"/>
      <c r="K41" s="242"/>
      <c r="L41" s="242"/>
      <c r="M41" s="243"/>
      <c r="N41" s="53" t="str">
        <f t="shared" si="0"/>
        <v/>
      </c>
      <c r="O41" s="254"/>
      <c r="P41" s="254"/>
      <c r="Q41" s="243"/>
      <c r="R41" s="53" t="str">
        <f t="shared" si="1"/>
        <v/>
      </c>
      <c r="S41" s="254"/>
      <c r="T41" s="254"/>
      <c r="U41" s="243"/>
      <c r="V41" s="53" t="str">
        <f t="shared" si="2"/>
        <v/>
      </c>
      <c r="W41" s="254"/>
      <c r="X41" s="254"/>
      <c r="Y41" s="243"/>
      <c r="Z41" s="53" t="str">
        <f t="shared" si="3"/>
        <v/>
      </c>
      <c r="AA41" s="53">
        <f t="shared" si="4"/>
        <v>0</v>
      </c>
      <c r="AB41" s="241"/>
    </row>
    <row r="42" spans="1:28" ht="12.75" customHeight="1">
      <c r="A42" s="251">
        <f>'suivi activité'!E42</f>
        <v>0</v>
      </c>
      <c r="B42" s="251">
        <f>'suivi activité'!F42</f>
        <v>0</v>
      </c>
      <c r="C42" s="252">
        <f>'suivi activité'!G42</f>
        <v>0</v>
      </c>
      <c r="D42" s="252">
        <f>'suivi activité'!H42</f>
        <v>0</v>
      </c>
      <c r="E42" s="253">
        <f>'suivi activité'!I42</f>
        <v>0</v>
      </c>
      <c r="F42" s="252">
        <f>'suivi activité'!J42</f>
        <v>0</v>
      </c>
      <c r="G42" s="252">
        <f>'suivi activité'!K42</f>
        <v>0</v>
      </c>
      <c r="H42" s="252">
        <f>'suivi activité'!L42</f>
        <v>0</v>
      </c>
      <c r="I42" s="253">
        <f>'suivi activité'!M42</f>
        <v>0</v>
      </c>
      <c r="J42" s="241"/>
      <c r="K42" s="242"/>
      <c r="L42" s="242"/>
      <c r="M42" s="243"/>
      <c r="N42" s="53" t="str">
        <f t="shared" si="0"/>
        <v/>
      </c>
      <c r="O42" s="254"/>
      <c r="P42" s="254"/>
      <c r="Q42" s="243"/>
      <c r="R42" s="53" t="str">
        <f t="shared" si="1"/>
        <v/>
      </c>
      <c r="S42" s="254"/>
      <c r="T42" s="254"/>
      <c r="U42" s="243"/>
      <c r="V42" s="53" t="str">
        <f t="shared" si="2"/>
        <v/>
      </c>
      <c r="W42" s="254"/>
      <c r="X42" s="254"/>
      <c r="Y42" s="243"/>
      <c r="Z42" s="53" t="str">
        <f t="shared" si="3"/>
        <v/>
      </c>
      <c r="AA42" s="53">
        <f t="shared" si="4"/>
        <v>0</v>
      </c>
      <c r="AB42" s="241"/>
    </row>
    <row r="43" spans="1:28" ht="12.75" customHeight="1">
      <c r="A43" s="251">
        <f>'suivi activité'!E43</f>
        <v>0</v>
      </c>
      <c r="B43" s="251">
        <f>'suivi activité'!F43</f>
        <v>0</v>
      </c>
      <c r="C43" s="252">
        <f>'suivi activité'!G43</f>
        <v>0</v>
      </c>
      <c r="D43" s="252">
        <f>'suivi activité'!H43</f>
        <v>0</v>
      </c>
      <c r="E43" s="253">
        <f>'suivi activité'!I43</f>
        <v>0</v>
      </c>
      <c r="F43" s="252">
        <f>'suivi activité'!J43</f>
        <v>0</v>
      </c>
      <c r="G43" s="252">
        <f>'suivi activité'!K43</f>
        <v>0</v>
      </c>
      <c r="H43" s="252">
        <f>'suivi activité'!L43</f>
        <v>0</v>
      </c>
      <c r="I43" s="253">
        <f>'suivi activité'!M43</f>
        <v>0</v>
      </c>
      <c r="J43" s="241"/>
      <c r="K43" s="242"/>
      <c r="L43" s="242"/>
      <c r="M43" s="243"/>
      <c r="N43" s="53" t="str">
        <f t="shared" si="0"/>
        <v/>
      </c>
      <c r="O43" s="254"/>
      <c r="P43" s="254"/>
      <c r="Q43" s="243"/>
      <c r="R43" s="53" t="str">
        <f t="shared" si="1"/>
        <v/>
      </c>
      <c r="S43" s="254"/>
      <c r="T43" s="254"/>
      <c r="U43" s="243"/>
      <c r="V43" s="53" t="str">
        <f t="shared" si="2"/>
        <v/>
      </c>
      <c r="W43" s="254"/>
      <c r="X43" s="254"/>
      <c r="Y43" s="243"/>
      <c r="Z43" s="53" t="str">
        <f t="shared" si="3"/>
        <v/>
      </c>
      <c r="AA43" s="53">
        <f t="shared" si="4"/>
        <v>0</v>
      </c>
      <c r="AB43" s="241"/>
    </row>
    <row r="44" spans="1:28" ht="12.75" customHeight="1">
      <c r="A44" s="251">
        <f>'suivi activité'!E44</f>
        <v>0</v>
      </c>
      <c r="B44" s="251">
        <f>'suivi activité'!F44</f>
        <v>0</v>
      </c>
      <c r="C44" s="252">
        <f>'suivi activité'!G44</f>
        <v>0</v>
      </c>
      <c r="D44" s="252">
        <f>'suivi activité'!H44</f>
        <v>0</v>
      </c>
      <c r="E44" s="253">
        <f>'suivi activité'!I44</f>
        <v>0</v>
      </c>
      <c r="F44" s="252">
        <f>'suivi activité'!J44</f>
        <v>0</v>
      </c>
      <c r="G44" s="252">
        <f>'suivi activité'!K44</f>
        <v>0</v>
      </c>
      <c r="H44" s="252">
        <f>'suivi activité'!L44</f>
        <v>0</v>
      </c>
      <c r="I44" s="253">
        <f>'suivi activité'!M44</f>
        <v>0</v>
      </c>
      <c r="J44" s="241"/>
      <c r="K44" s="242"/>
      <c r="L44" s="242"/>
      <c r="M44" s="243"/>
      <c r="N44" s="53" t="str">
        <f t="shared" si="0"/>
        <v/>
      </c>
      <c r="O44" s="254"/>
      <c r="P44" s="254"/>
      <c r="Q44" s="243"/>
      <c r="R44" s="53" t="str">
        <f t="shared" si="1"/>
        <v/>
      </c>
      <c r="S44" s="254"/>
      <c r="T44" s="254"/>
      <c r="U44" s="243"/>
      <c r="V44" s="53" t="str">
        <f t="shared" si="2"/>
        <v/>
      </c>
      <c r="W44" s="254"/>
      <c r="X44" s="254"/>
      <c r="Y44" s="243"/>
      <c r="Z44" s="53" t="str">
        <f t="shared" si="3"/>
        <v/>
      </c>
      <c r="AA44" s="53">
        <f t="shared" si="4"/>
        <v>0</v>
      </c>
      <c r="AB44" s="241"/>
    </row>
    <row r="45" spans="1:28" ht="12.75" customHeight="1">
      <c r="A45" s="251">
        <f>'suivi activité'!E45</f>
        <v>0</v>
      </c>
      <c r="B45" s="251">
        <f>'suivi activité'!F45</f>
        <v>0</v>
      </c>
      <c r="C45" s="252">
        <f>'suivi activité'!G45</f>
        <v>0</v>
      </c>
      <c r="D45" s="252">
        <f>'suivi activité'!H45</f>
        <v>0</v>
      </c>
      <c r="E45" s="253">
        <f>'suivi activité'!I45</f>
        <v>0</v>
      </c>
      <c r="F45" s="252">
        <f>'suivi activité'!J45</f>
        <v>0</v>
      </c>
      <c r="G45" s="252">
        <f>'suivi activité'!K45</f>
        <v>0</v>
      </c>
      <c r="H45" s="252">
        <f>'suivi activité'!L45</f>
        <v>0</v>
      </c>
      <c r="I45" s="253">
        <f>'suivi activité'!M45</f>
        <v>0</v>
      </c>
      <c r="J45" s="241"/>
      <c r="K45" s="242"/>
      <c r="L45" s="242"/>
      <c r="M45" s="243"/>
      <c r="N45" s="53" t="str">
        <f t="shared" si="0"/>
        <v/>
      </c>
      <c r="O45" s="254"/>
      <c r="P45" s="254"/>
      <c r="Q45" s="243"/>
      <c r="R45" s="53" t="str">
        <f t="shared" si="1"/>
        <v/>
      </c>
      <c r="S45" s="254"/>
      <c r="T45" s="254"/>
      <c r="U45" s="243"/>
      <c r="V45" s="53" t="str">
        <f t="shared" si="2"/>
        <v/>
      </c>
      <c r="W45" s="254"/>
      <c r="X45" s="254"/>
      <c r="Y45" s="243"/>
      <c r="Z45" s="53" t="str">
        <f t="shared" si="3"/>
        <v/>
      </c>
      <c r="AA45" s="53">
        <f t="shared" si="4"/>
        <v>0</v>
      </c>
      <c r="AB45" s="241"/>
    </row>
    <row r="46" spans="1:28" ht="12.75" customHeight="1">
      <c r="A46" s="251">
        <f>'suivi activité'!E46</f>
        <v>0</v>
      </c>
      <c r="B46" s="251">
        <f>'suivi activité'!F46</f>
        <v>0</v>
      </c>
      <c r="C46" s="252">
        <f>'suivi activité'!G46</f>
        <v>0</v>
      </c>
      <c r="D46" s="252">
        <f>'suivi activité'!H46</f>
        <v>0</v>
      </c>
      <c r="E46" s="253">
        <f>'suivi activité'!I46</f>
        <v>0</v>
      </c>
      <c r="F46" s="252">
        <f>'suivi activité'!J46</f>
        <v>0</v>
      </c>
      <c r="G46" s="252">
        <f>'suivi activité'!K46</f>
        <v>0</v>
      </c>
      <c r="H46" s="252">
        <f>'suivi activité'!L46</f>
        <v>0</v>
      </c>
      <c r="I46" s="253">
        <f>'suivi activité'!M46</f>
        <v>0</v>
      </c>
      <c r="J46" s="241"/>
      <c r="K46" s="242"/>
      <c r="L46" s="242"/>
      <c r="M46" s="243"/>
      <c r="N46" s="53" t="str">
        <f t="shared" si="0"/>
        <v/>
      </c>
      <c r="O46" s="254"/>
      <c r="P46" s="254"/>
      <c r="Q46" s="243"/>
      <c r="R46" s="53" t="str">
        <f t="shared" si="1"/>
        <v/>
      </c>
      <c r="S46" s="254"/>
      <c r="T46" s="254"/>
      <c r="U46" s="243"/>
      <c r="V46" s="53" t="str">
        <f t="shared" si="2"/>
        <v/>
      </c>
      <c r="W46" s="254"/>
      <c r="X46" s="254"/>
      <c r="Y46" s="243"/>
      <c r="Z46" s="53" t="str">
        <f t="shared" si="3"/>
        <v/>
      </c>
      <c r="AA46" s="53">
        <f t="shared" si="4"/>
        <v>0</v>
      </c>
      <c r="AB46" s="241"/>
    </row>
    <row r="47" spans="1:28" ht="12.75" customHeight="1">
      <c r="A47" s="251">
        <f>'suivi activité'!E47</f>
        <v>0</v>
      </c>
      <c r="B47" s="251">
        <f>'suivi activité'!F47</f>
        <v>0</v>
      </c>
      <c r="C47" s="252">
        <f>'suivi activité'!G47</f>
        <v>0</v>
      </c>
      <c r="D47" s="252">
        <f>'suivi activité'!H47</f>
        <v>0</v>
      </c>
      <c r="E47" s="253">
        <f>'suivi activité'!I47</f>
        <v>0</v>
      </c>
      <c r="F47" s="252">
        <f>'suivi activité'!J47</f>
        <v>0</v>
      </c>
      <c r="G47" s="252">
        <f>'suivi activité'!K47</f>
        <v>0</v>
      </c>
      <c r="H47" s="252">
        <f>'suivi activité'!L47</f>
        <v>0</v>
      </c>
      <c r="I47" s="253">
        <f>'suivi activité'!M47</f>
        <v>0</v>
      </c>
      <c r="J47" s="241"/>
      <c r="K47" s="242"/>
      <c r="L47" s="242"/>
      <c r="M47" s="243"/>
      <c r="N47" s="53" t="str">
        <f t="shared" si="0"/>
        <v/>
      </c>
      <c r="O47" s="254"/>
      <c r="P47" s="254"/>
      <c r="Q47" s="243"/>
      <c r="R47" s="53" t="str">
        <f t="shared" si="1"/>
        <v/>
      </c>
      <c r="S47" s="254"/>
      <c r="T47" s="254"/>
      <c r="U47" s="243"/>
      <c r="V47" s="53" t="str">
        <f t="shared" si="2"/>
        <v/>
      </c>
      <c r="W47" s="254"/>
      <c r="X47" s="254"/>
      <c r="Y47" s="243"/>
      <c r="Z47" s="53" t="str">
        <f t="shared" si="3"/>
        <v/>
      </c>
      <c r="AA47" s="53">
        <f t="shared" si="4"/>
        <v>0</v>
      </c>
      <c r="AB47" s="241"/>
    </row>
    <row r="48" spans="1:28" ht="12.75" customHeight="1">
      <c r="A48" s="251">
        <f>'suivi activité'!E48</f>
        <v>0</v>
      </c>
      <c r="B48" s="251">
        <f>'suivi activité'!F48</f>
        <v>0</v>
      </c>
      <c r="C48" s="252">
        <f>'suivi activité'!G48</f>
        <v>0</v>
      </c>
      <c r="D48" s="252">
        <f>'suivi activité'!H48</f>
        <v>0</v>
      </c>
      <c r="E48" s="253">
        <f>'suivi activité'!I48</f>
        <v>0</v>
      </c>
      <c r="F48" s="252">
        <f>'suivi activité'!J48</f>
        <v>0</v>
      </c>
      <c r="G48" s="252">
        <f>'suivi activité'!K48</f>
        <v>0</v>
      </c>
      <c r="H48" s="252">
        <f>'suivi activité'!L48</f>
        <v>0</v>
      </c>
      <c r="I48" s="253">
        <f>'suivi activité'!M48</f>
        <v>0</v>
      </c>
      <c r="J48" s="241"/>
      <c r="K48" s="242"/>
      <c r="L48" s="242"/>
      <c r="M48" s="243"/>
      <c r="N48" s="53" t="str">
        <f t="shared" si="0"/>
        <v/>
      </c>
      <c r="O48" s="254"/>
      <c r="P48" s="254"/>
      <c r="Q48" s="243"/>
      <c r="R48" s="53" t="str">
        <f t="shared" si="1"/>
        <v/>
      </c>
      <c r="S48" s="254"/>
      <c r="T48" s="254"/>
      <c r="U48" s="243"/>
      <c r="V48" s="53" t="str">
        <f t="shared" si="2"/>
        <v/>
      </c>
      <c r="W48" s="254"/>
      <c r="X48" s="254"/>
      <c r="Y48" s="243"/>
      <c r="Z48" s="53" t="str">
        <f t="shared" si="3"/>
        <v/>
      </c>
      <c r="AA48" s="53">
        <f t="shared" si="4"/>
        <v>0</v>
      </c>
      <c r="AB48" s="241"/>
    </row>
    <row r="49" spans="1:28" ht="12.75" customHeight="1">
      <c r="A49" s="251">
        <f>'suivi activité'!E49</f>
        <v>0</v>
      </c>
      <c r="B49" s="251">
        <f>'suivi activité'!F49</f>
        <v>0</v>
      </c>
      <c r="C49" s="252">
        <f>'suivi activité'!G49</f>
        <v>0</v>
      </c>
      <c r="D49" s="252">
        <f>'suivi activité'!H49</f>
        <v>0</v>
      </c>
      <c r="E49" s="253">
        <f>'suivi activité'!I49</f>
        <v>0</v>
      </c>
      <c r="F49" s="252">
        <f>'suivi activité'!J49</f>
        <v>0</v>
      </c>
      <c r="G49" s="252">
        <f>'suivi activité'!K49</f>
        <v>0</v>
      </c>
      <c r="H49" s="252">
        <f>'suivi activité'!L49</f>
        <v>0</v>
      </c>
      <c r="I49" s="253">
        <f>'suivi activité'!M49</f>
        <v>0</v>
      </c>
      <c r="J49" s="241"/>
      <c r="K49" s="242"/>
      <c r="L49" s="242"/>
      <c r="M49" s="243"/>
      <c r="N49" s="53" t="str">
        <f t="shared" si="0"/>
        <v/>
      </c>
      <c r="O49" s="254"/>
      <c r="P49" s="254"/>
      <c r="Q49" s="243"/>
      <c r="R49" s="53" t="str">
        <f t="shared" si="1"/>
        <v/>
      </c>
      <c r="S49" s="254"/>
      <c r="T49" s="254"/>
      <c r="U49" s="243"/>
      <c r="V49" s="53" t="str">
        <f t="shared" si="2"/>
        <v/>
      </c>
      <c r="W49" s="254"/>
      <c r="X49" s="254"/>
      <c r="Y49" s="243"/>
      <c r="Z49" s="53" t="str">
        <f t="shared" si="3"/>
        <v/>
      </c>
      <c r="AA49" s="53">
        <f t="shared" si="4"/>
        <v>0</v>
      </c>
      <c r="AB49" s="241"/>
    </row>
    <row r="50" spans="1:28" ht="12.75" customHeight="1">
      <c r="A50" s="251">
        <f>'suivi activité'!E50</f>
        <v>0</v>
      </c>
      <c r="B50" s="251">
        <f>'suivi activité'!F50</f>
        <v>0</v>
      </c>
      <c r="C50" s="252">
        <f>'suivi activité'!G50</f>
        <v>0</v>
      </c>
      <c r="D50" s="252">
        <f>'suivi activité'!H50</f>
        <v>0</v>
      </c>
      <c r="E50" s="253">
        <f>'suivi activité'!I50</f>
        <v>0</v>
      </c>
      <c r="F50" s="252">
        <f>'suivi activité'!J50</f>
        <v>0</v>
      </c>
      <c r="G50" s="252">
        <f>'suivi activité'!K50</f>
        <v>0</v>
      </c>
      <c r="H50" s="252">
        <f>'suivi activité'!L50</f>
        <v>0</v>
      </c>
      <c r="I50" s="253">
        <f>'suivi activité'!M50</f>
        <v>0</v>
      </c>
      <c r="J50" s="241"/>
      <c r="K50" s="242"/>
      <c r="L50" s="242"/>
      <c r="M50" s="243"/>
      <c r="N50" s="53" t="str">
        <f t="shared" si="0"/>
        <v/>
      </c>
      <c r="O50" s="254"/>
      <c r="P50" s="254"/>
      <c r="Q50" s="243"/>
      <c r="R50" s="53" t="str">
        <f t="shared" si="1"/>
        <v/>
      </c>
      <c r="S50" s="254"/>
      <c r="T50" s="254"/>
      <c r="U50" s="243"/>
      <c r="V50" s="53" t="str">
        <f t="shared" si="2"/>
        <v/>
      </c>
      <c r="W50" s="254"/>
      <c r="X50" s="254"/>
      <c r="Y50" s="243"/>
      <c r="Z50" s="53" t="str">
        <f t="shared" si="3"/>
        <v/>
      </c>
      <c r="AA50" s="53">
        <f t="shared" si="4"/>
        <v>0</v>
      </c>
      <c r="AB50" s="241"/>
    </row>
    <row r="51" spans="1:28" ht="12.75" customHeight="1">
      <c r="A51" s="251">
        <f>'suivi activité'!E51</f>
        <v>0</v>
      </c>
      <c r="B51" s="251">
        <f>'suivi activité'!F51</f>
        <v>0</v>
      </c>
      <c r="C51" s="252">
        <f>'suivi activité'!G51</f>
        <v>0</v>
      </c>
      <c r="D51" s="252">
        <f>'suivi activité'!H51</f>
        <v>0</v>
      </c>
      <c r="E51" s="253">
        <f>'suivi activité'!I51</f>
        <v>0</v>
      </c>
      <c r="F51" s="252">
        <f>'suivi activité'!J51</f>
        <v>0</v>
      </c>
      <c r="G51" s="252">
        <f>'suivi activité'!K51</f>
        <v>0</v>
      </c>
      <c r="H51" s="252">
        <f>'suivi activité'!L51</f>
        <v>0</v>
      </c>
      <c r="I51" s="253">
        <f>'suivi activité'!M51</f>
        <v>0</v>
      </c>
      <c r="J51" s="241"/>
      <c r="K51" s="242"/>
      <c r="L51" s="242"/>
      <c r="M51" s="243"/>
      <c r="N51" s="53" t="str">
        <f t="shared" si="0"/>
        <v/>
      </c>
      <c r="O51" s="254"/>
      <c r="P51" s="254"/>
      <c r="Q51" s="243"/>
      <c r="R51" s="53" t="str">
        <f t="shared" si="1"/>
        <v/>
      </c>
      <c r="S51" s="254"/>
      <c r="T51" s="254"/>
      <c r="U51" s="243"/>
      <c r="V51" s="53" t="str">
        <f t="shared" si="2"/>
        <v/>
      </c>
      <c r="W51" s="254"/>
      <c r="X51" s="254"/>
      <c r="Y51" s="243"/>
      <c r="Z51" s="53" t="str">
        <f t="shared" si="3"/>
        <v/>
      </c>
      <c r="AA51" s="53">
        <f t="shared" si="4"/>
        <v>0</v>
      </c>
      <c r="AB51" s="241"/>
    </row>
    <row r="52" spans="1:28" ht="12.75" customHeight="1">
      <c r="A52" s="251">
        <f>'suivi activité'!E52</f>
        <v>0</v>
      </c>
      <c r="B52" s="251">
        <f>'suivi activité'!F52</f>
        <v>0</v>
      </c>
      <c r="C52" s="252">
        <f>'suivi activité'!G52</f>
        <v>0</v>
      </c>
      <c r="D52" s="252">
        <f>'suivi activité'!H52</f>
        <v>0</v>
      </c>
      <c r="E52" s="253">
        <f>'suivi activité'!I52</f>
        <v>0</v>
      </c>
      <c r="F52" s="252">
        <f>'suivi activité'!J52</f>
        <v>0</v>
      </c>
      <c r="G52" s="252">
        <f>'suivi activité'!K52</f>
        <v>0</v>
      </c>
      <c r="H52" s="252">
        <f>'suivi activité'!L52</f>
        <v>0</v>
      </c>
      <c r="I52" s="253">
        <f>'suivi activité'!M52</f>
        <v>0</v>
      </c>
      <c r="J52" s="241"/>
      <c r="K52" s="242"/>
      <c r="L52" s="242"/>
      <c r="M52" s="243"/>
      <c r="N52" s="53" t="str">
        <f t="shared" si="0"/>
        <v/>
      </c>
      <c r="O52" s="254"/>
      <c r="P52" s="254"/>
      <c r="Q52" s="243"/>
      <c r="R52" s="53" t="str">
        <f t="shared" si="1"/>
        <v/>
      </c>
      <c r="S52" s="254"/>
      <c r="T52" s="254"/>
      <c r="U52" s="243"/>
      <c r="V52" s="53" t="str">
        <f t="shared" si="2"/>
        <v/>
      </c>
      <c r="W52" s="254"/>
      <c r="X52" s="254"/>
      <c r="Y52" s="243"/>
      <c r="Z52" s="53" t="str">
        <f t="shared" si="3"/>
        <v/>
      </c>
      <c r="AA52" s="53">
        <f t="shared" si="4"/>
        <v>0</v>
      </c>
      <c r="AB52" s="241"/>
    </row>
    <row r="53" spans="1:28" ht="12.75" customHeight="1">
      <c r="A53" s="251">
        <f>'suivi activité'!E53</f>
        <v>0</v>
      </c>
      <c r="B53" s="251">
        <f>'suivi activité'!F53</f>
        <v>0</v>
      </c>
      <c r="C53" s="252">
        <f>'suivi activité'!G53</f>
        <v>0</v>
      </c>
      <c r="D53" s="252">
        <f>'suivi activité'!H53</f>
        <v>0</v>
      </c>
      <c r="E53" s="253">
        <f>'suivi activité'!I53</f>
        <v>0</v>
      </c>
      <c r="F53" s="252">
        <f>'suivi activité'!J53</f>
        <v>0</v>
      </c>
      <c r="G53" s="252">
        <f>'suivi activité'!K53</f>
        <v>0</v>
      </c>
      <c r="H53" s="252">
        <f>'suivi activité'!L53</f>
        <v>0</v>
      </c>
      <c r="I53" s="253">
        <f>'suivi activité'!M53</f>
        <v>0</v>
      </c>
      <c r="J53" s="241"/>
      <c r="K53" s="242"/>
      <c r="L53" s="242"/>
      <c r="M53" s="243"/>
      <c r="N53" s="53" t="str">
        <f t="shared" si="0"/>
        <v/>
      </c>
      <c r="O53" s="254"/>
      <c r="P53" s="254"/>
      <c r="Q53" s="243"/>
      <c r="R53" s="53" t="str">
        <f t="shared" si="1"/>
        <v/>
      </c>
      <c r="S53" s="254"/>
      <c r="T53" s="254"/>
      <c r="U53" s="243"/>
      <c r="V53" s="53" t="str">
        <f t="shared" si="2"/>
        <v/>
      </c>
      <c r="W53" s="254"/>
      <c r="X53" s="254"/>
      <c r="Y53" s="243"/>
      <c r="Z53" s="53" t="str">
        <f t="shared" si="3"/>
        <v/>
      </c>
      <c r="AA53" s="53">
        <f t="shared" si="4"/>
        <v>0</v>
      </c>
      <c r="AB53" s="241"/>
    </row>
    <row r="54" spans="1:28" ht="12.75" customHeight="1">
      <c r="A54" s="251">
        <f>'suivi activité'!E54</f>
        <v>0</v>
      </c>
      <c r="B54" s="251">
        <f>'suivi activité'!F54</f>
        <v>0</v>
      </c>
      <c r="C54" s="252">
        <f>'suivi activité'!G54</f>
        <v>0</v>
      </c>
      <c r="D54" s="252">
        <f>'suivi activité'!H54</f>
        <v>0</v>
      </c>
      <c r="E54" s="253">
        <f>'suivi activité'!I54</f>
        <v>0</v>
      </c>
      <c r="F54" s="252">
        <f>'suivi activité'!J54</f>
        <v>0</v>
      </c>
      <c r="G54" s="252">
        <f>'suivi activité'!K54</f>
        <v>0</v>
      </c>
      <c r="H54" s="252">
        <f>'suivi activité'!L54</f>
        <v>0</v>
      </c>
      <c r="I54" s="253">
        <f>'suivi activité'!M54</f>
        <v>0</v>
      </c>
      <c r="J54" s="241"/>
      <c r="K54" s="242"/>
      <c r="L54" s="242"/>
      <c r="M54" s="243"/>
      <c r="N54" s="53" t="str">
        <f t="shared" si="0"/>
        <v/>
      </c>
      <c r="O54" s="254"/>
      <c r="P54" s="254"/>
      <c r="Q54" s="243"/>
      <c r="R54" s="53" t="str">
        <f t="shared" si="1"/>
        <v/>
      </c>
      <c r="S54" s="254"/>
      <c r="T54" s="254"/>
      <c r="U54" s="243"/>
      <c r="V54" s="53" t="str">
        <f t="shared" si="2"/>
        <v/>
      </c>
      <c r="W54" s="254"/>
      <c r="X54" s="254"/>
      <c r="Y54" s="243"/>
      <c r="Z54" s="53" t="str">
        <f t="shared" si="3"/>
        <v/>
      </c>
      <c r="AA54" s="53">
        <f t="shared" si="4"/>
        <v>0</v>
      </c>
      <c r="AB54" s="241"/>
    </row>
    <row r="55" spans="1:28" ht="12.75" customHeight="1">
      <c r="A55" s="251">
        <f>'suivi activité'!E55</f>
        <v>0</v>
      </c>
      <c r="B55" s="251">
        <f>'suivi activité'!F55</f>
        <v>0</v>
      </c>
      <c r="C55" s="252">
        <f>'suivi activité'!G55</f>
        <v>0</v>
      </c>
      <c r="D55" s="252">
        <f>'suivi activité'!H55</f>
        <v>0</v>
      </c>
      <c r="E55" s="253">
        <f>'suivi activité'!I55</f>
        <v>0</v>
      </c>
      <c r="F55" s="252">
        <f>'suivi activité'!J55</f>
        <v>0</v>
      </c>
      <c r="G55" s="252">
        <f>'suivi activité'!K55</f>
        <v>0</v>
      </c>
      <c r="H55" s="252">
        <f>'suivi activité'!L55</f>
        <v>0</v>
      </c>
      <c r="I55" s="253">
        <f>'suivi activité'!M55</f>
        <v>0</v>
      </c>
      <c r="J55" s="241"/>
      <c r="K55" s="242"/>
      <c r="L55" s="242"/>
      <c r="M55" s="243"/>
      <c r="N55" s="53" t="str">
        <f t="shared" si="0"/>
        <v/>
      </c>
      <c r="O55" s="254"/>
      <c r="P55" s="254"/>
      <c r="Q55" s="243"/>
      <c r="R55" s="53" t="str">
        <f t="shared" si="1"/>
        <v/>
      </c>
      <c r="S55" s="254"/>
      <c r="T55" s="254"/>
      <c r="U55" s="243"/>
      <c r="V55" s="53" t="str">
        <f t="shared" si="2"/>
        <v/>
      </c>
      <c r="W55" s="254"/>
      <c r="X55" s="254"/>
      <c r="Y55" s="243"/>
      <c r="Z55" s="53" t="str">
        <f t="shared" si="3"/>
        <v/>
      </c>
      <c r="AA55" s="53">
        <f t="shared" si="4"/>
        <v>0</v>
      </c>
      <c r="AB55" s="241"/>
    </row>
    <row r="56" spans="1:28" ht="12.75" customHeight="1">
      <c r="A56" s="251">
        <f>'suivi activité'!E56</f>
        <v>0</v>
      </c>
      <c r="B56" s="251">
        <f>'suivi activité'!F56</f>
        <v>0</v>
      </c>
      <c r="C56" s="252">
        <f>'suivi activité'!G56</f>
        <v>0</v>
      </c>
      <c r="D56" s="252">
        <f>'suivi activité'!H56</f>
        <v>0</v>
      </c>
      <c r="E56" s="253">
        <f>'suivi activité'!I56</f>
        <v>0</v>
      </c>
      <c r="F56" s="252">
        <f>'suivi activité'!J56</f>
        <v>0</v>
      </c>
      <c r="G56" s="252">
        <f>'suivi activité'!K56</f>
        <v>0</v>
      </c>
      <c r="H56" s="252">
        <f>'suivi activité'!L56</f>
        <v>0</v>
      </c>
      <c r="I56" s="253">
        <f>'suivi activité'!M56</f>
        <v>0</v>
      </c>
      <c r="J56" s="241"/>
      <c r="K56" s="242"/>
      <c r="L56" s="242"/>
      <c r="M56" s="243"/>
      <c r="N56" s="53" t="str">
        <f t="shared" si="0"/>
        <v/>
      </c>
      <c r="O56" s="254"/>
      <c r="P56" s="254"/>
      <c r="Q56" s="243"/>
      <c r="R56" s="53" t="str">
        <f t="shared" si="1"/>
        <v/>
      </c>
      <c r="S56" s="254"/>
      <c r="T56" s="254"/>
      <c r="U56" s="243"/>
      <c r="V56" s="53" t="str">
        <f t="shared" si="2"/>
        <v/>
      </c>
      <c r="W56" s="254"/>
      <c r="X56" s="254"/>
      <c r="Y56" s="243"/>
      <c r="Z56" s="53" t="str">
        <f t="shared" si="3"/>
        <v/>
      </c>
      <c r="AA56" s="53">
        <f t="shared" si="4"/>
        <v>0</v>
      </c>
      <c r="AB56" s="241"/>
    </row>
    <row r="57" spans="1:28" ht="12.75" customHeight="1">
      <c r="A57" s="251">
        <f>'suivi activité'!E57</f>
        <v>0</v>
      </c>
      <c r="B57" s="251">
        <f>'suivi activité'!F57</f>
        <v>0</v>
      </c>
      <c r="C57" s="252">
        <f>'suivi activité'!G57</f>
        <v>0</v>
      </c>
      <c r="D57" s="252">
        <f>'suivi activité'!H57</f>
        <v>0</v>
      </c>
      <c r="E57" s="253">
        <f>'suivi activité'!I57</f>
        <v>0</v>
      </c>
      <c r="F57" s="252">
        <f>'suivi activité'!J57</f>
        <v>0</v>
      </c>
      <c r="G57" s="252">
        <f>'suivi activité'!K57</f>
        <v>0</v>
      </c>
      <c r="H57" s="252">
        <f>'suivi activité'!L57</f>
        <v>0</v>
      </c>
      <c r="I57" s="253">
        <f>'suivi activité'!M57</f>
        <v>0</v>
      </c>
      <c r="J57" s="241"/>
      <c r="K57" s="242"/>
      <c r="L57" s="242"/>
      <c r="M57" s="243"/>
      <c r="N57" s="53" t="str">
        <f t="shared" si="0"/>
        <v/>
      </c>
      <c r="O57" s="254"/>
      <c r="P57" s="254"/>
      <c r="Q57" s="243"/>
      <c r="R57" s="53" t="str">
        <f t="shared" si="1"/>
        <v/>
      </c>
      <c r="S57" s="254"/>
      <c r="T57" s="254"/>
      <c r="U57" s="243"/>
      <c r="V57" s="53" t="str">
        <f t="shared" si="2"/>
        <v/>
      </c>
      <c r="W57" s="254"/>
      <c r="X57" s="254"/>
      <c r="Y57" s="243"/>
      <c r="Z57" s="53" t="str">
        <f t="shared" si="3"/>
        <v/>
      </c>
      <c r="AA57" s="53">
        <f t="shared" si="4"/>
        <v>0</v>
      </c>
      <c r="AB57" s="241"/>
    </row>
    <row r="58" spans="1:28" ht="12.75" customHeight="1">
      <c r="A58" s="251">
        <f>'suivi activité'!E58</f>
        <v>0</v>
      </c>
      <c r="B58" s="251">
        <f>'suivi activité'!F58</f>
        <v>0</v>
      </c>
      <c r="C58" s="252">
        <f>'suivi activité'!G58</f>
        <v>0</v>
      </c>
      <c r="D58" s="252">
        <f>'suivi activité'!H58</f>
        <v>0</v>
      </c>
      <c r="E58" s="253">
        <f>'suivi activité'!I58</f>
        <v>0</v>
      </c>
      <c r="F58" s="252">
        <f>'suivi activité'!J58</f>
        <v>0</v>
      </c>
      <c r="G58" s="252">
        <f>'suivi activité'!K58</f>
        <v>0</v>
      </c>
      <c r="H58" s="252">
        <f>'suivi activité'!L58</f>
        <v>0</v>
      </c>
      <c r="I58" s="253">
        <f>'suivi activité'!M58</f>
        <v>0</v>
      </c>
      <c r="J58" s="241"/>
      <c r="K58" s="242"/>
      <c r="L58" s="242"/>
      <c r="M58" s="243"/>
      <c r="N58" s="53" t="str">
        <f t="shared" si="0"/>
        <v/>
      </c>
      <c r="O58" s="254"/>
      <c r="P58" s="254"/>
      <c r="Q58" s="243"/>
      <c r="R58" s="53" t="str">
        <f t="shared" si="1"/>
        <v/>
      </c>
      <c r="S58" s="254"/>
      <c r="T58" s="254"/>
      <c r="U58" s="243"/>
      <c r="V58" s="53" t="str">
        <f t="shared" si="2"/>
        <v/>
      </c>
      <c r="W58" s="254"/>
      <c r="X58" s="254"/>
      <c r="Y58" s="243"/>
      <c r="Z58" s="53" t="str">
        <f t="shared" si="3"/>
        <v/>
      </c>
      <c r="AA58" s="53">
        <f t="shared" si="4"/>
        <v>0</v>
      </c>
      <c r="AB58" s="241"/>
    </row>
    <row r="59" spans="1:28" ht="12.75" customHeight="1">
      <c r="A59" s="251">
        <f>'suivi activité'!E59</f>
        <v>0</v>
      </c>
      <c r="B59" s="251">
        <f>'suivi activité'!F59</f>
        <v>0</v>
      </c>
      <c r="C59" s="252">
        <f>'suivi activité'!G59</f>
        <v>0</v>
      </c>
      <c r="D59" s="252">
        <f>'suivi activité'!H59</f>
        <v>0</v>
      </c>
      <c r="E59" s="253">
        <f>'suivi activité'!I59</f>
        <v>0</v>
      </c>
      <c r="F59" s="252">
        <f>'suivi activité'!J59</f>
        <v>0</v>
      </c>
      <c r="G59" s="252">
        <f>'suivi activité'!K59</f>
        <v>0</v>
      </c>
      <c r="H59" s="252">
        <f>'suivi activité'!L59</f>
        <v>0</v>
      </c>
      <c r="I59" s="253">
        <f>'suivi activité'!M59</f>
        <v>0</v>
      </c>
      <c r="J59" s="241"/>
      <c r="K59" s="242"/>
      <c r="L59" s="242"/>
      <c r="M59" s="243"/>
      <c r="N59" s="53" t="str">
        <f t="shared" si="0"/>
        <v/>
      </c>
      <c r="O59" s="254"/>
      <c r="P59" s="254"/>
      <c r="Q59" s="243"/>
      <c r="R59" s="53" t="str">
        <f t="shared" si="1"/>
        <v/>
      </c>
      <c r="S59" s="254"/>
      <c r="T59" s="254"/>
      <c r="U59" s="243"/>
      <c r="V59" s="53" t="str">
        <f t="shared" si="2"/>
        <v/>
      </c>
      <c r="W59" s="254"/>
      <c r="X59" s="254"/>
      <c r="Y59" s="243"/>
      <c r="Z59" s="53" t="str">
        <f t="shared" si="3"/>
        <v/>
      </c>
      <c r="AA59" s="53">
        <f t="shared" si="4"/>
        <v>0</v>
      </c>
      <c r="AB59" s="241"/>
    </row>
    <row r="60" spans="1:28" ht="12.75" customHeight="1">
      <c r="A60" s="251">
        <f>'suivi activité'!E60</f>
        <v>0</v>
      </c>
      <c r="B60" s="251">
        <f>'suivi activité'!F60</f>
        <v>0</v>
      </c>
      <c r="C60" s="252">
        <f>'suivi activité'!G60</f>
        <v>0</v>
      </c>
      <c r="D60" s="252">
        <f>'suivi activité'!H60</f>
        <v>0</v>
      </c>
      <c r="E60" s="253">
        <f>'suivi activité'!I60</f>
        <v>0</v>
      </c>
      <c r="F60" s="252">
        <f>'suivi activité'!J60</f>
        <v>0</v>
      </c>
      <c r="G60" s="252">
        <f>'suivi activité'!K60</f>
        <v>0</v>
      </c>
      <c r="H60" s="252">
        <f>'suivi activité'!L60</f>
        <v>0</v>
      </c>
      <c r="I60" s="253">
        <f>'suivi activité'!M60</f>
        <v>0</v>
      </c>
      <c r="J60" s="241"/>
      <c r="K60" s="242"/>
      <c r="L60" s="242"/>
      <c r="M60" s="243"/>
      <c r="N60" s="53" t="str">
        <f t="shared" si="0"/>
        <v/>
      </c>
      <c r="O60" s="254"/>
      <c r="P60" s="254"/>
      <c r="Q60" s="243"/>
      <c r="R60" s="53" t="str">
        <f t="shared" si="1"/>
        <v/>
      </c>
      <c r="S60" s="254"/>
      <c r="T60" s="254"/>
      <c r="U60" s="243"/>
      <c r="V60" s="53" t="str">
        <f t="shared" si="2"/>
        <v/>
      </c>
      <c r="W60" s="254"/>
      <c r="X60" s="254"/>
      <c r="Y60" s="243"/>
      <c r="Z60" s="53" t="str">
        <f t="shared" si="3"/>
        <v/>
      </c>
      <c r="AA60" s="53">
        <f t="shared" si="4"/>
        <v>0</v>
      </c>
      <c r="AB60" s="241"/>
    </row>
    <row r="61" spans="1:28" ht="12.75" customHeight="1">
      <c r="A61" s="251">
        <f>'suivi activité'!E61</f>
        <v>0</v>
      </c>
      <c r="B61" s="251">
        <f>'suivi activité'!F61</f>
        <v>0</v>
      </c>
      <c r="C61" s="252">
        <f>'suivi activité'!G61</f>
        <v>0</v>
      </c>
      <c r="D61" s="252">
        <f>'suivi activité'!H61</f>
        <v>0</v>
      </c>
      <c r="E61" s="253">
        <f>'suivi activité'!I61</f>
        <v>0</v>
      </c>
      <c r="F61" s="252">
        <f>'suivi activité'!J61</f>
        <v>0</v>
      </c>
      <c r="G61" s="252">
        <f>'suivi activité'!K61</f>
        <v>0</v>
      </c>
      <c r="H61" s="252">
        <f>'suivi activité'!L61</f>
        <v>0</v>
      </c>
      <c r="I61" s="253">
        <f>'suivi activité'!M61</f>
        <v>0</v>
      </c>
      <c r="J61" s="241"/>
      <c r="K61" s="242"/>
      <c r="L61" s="242"/>
      <c r="M61" s="243"/>
      <c r="N61" s="53" t="str">
        <f t="shared" si="0"/>
        <v/>
      </c>
      <c r="O61" s="254"/>
      <c r="P61" s="254"/>
      <c r="Q61" s="243"/>
      <c r="R61" s="53" t="str">
        <f t="shared" si="1"/>
        <v/>
      </c>
      <c r="S61" s="254"/>
      <c r="T61" s="254"/>
      <c r="U61" s="243"/>
      <c r="V61" s="53" t="str">
        <f t="shared" si="2"/>
        <v/>
      </c>
      <c r="W61" s="254"/>
      <c r="X61" s="254"/>
      <c r="Y61" s="243"/>
      <c r="Z61" s="53" t="str">
        <f t="shared" si="3"/>
        <v/>
      </c>
      <c r="AA61" s="53">
        <f t="shared" si="4"/>
        <v>0</v>
      </c>
      <c r="AB61" s="241"/>
    </row>
    <row r="62" spans="1:28" ht="12.75" customHeight="1">
      <c r="A62" s="251">
        <f>'suivi activité'!E62</f>
        <v>0</v>
      </c>
      <c r="B62" s="251">
        <f>'suivi activité'!F62</f>
        <v>0</v>
      </c>
      <c r="C62" s="252">
        <f>'suivi activité'!G62</f>
        <v>0</v>
      </c>
      <c r="D62" s="252">
        <f>'suivi activité'!H62</f>
        <v>0</v>
      </c>
      <c r="E62" s="253">
        <f>'suivi activité'!I62</f>
        <v>0</v>
      </c>
      <c r="F62" s="252">
        <f>'suivi activité'!J62</f>
        <v>0</v>
      </c>
      <c r="G62" s="252">
        <f>'suivi activité'!K62</f>
        <v>0</v>
      </c>
      <c r="H62" s="252">
        <f>'suivi activité'!L62</f>
        <v>0</v>
      </c>
      <c r="I62" s="253">
        <f>'suivi activité'!M62</f>
        <v>0</v>
      </c>
      <c r="J62" s="241"/>
      <c r="K62" s="242"/>
      <c r="L62" s="242"/>
      <c r="M62" s="243"/>
      <c r="N62" s="53" t="str">
        <f t="shared" si="0"/>
        <v/>
      </c>
      <c r="O62" s="254"/>
      <c r="P62" s="254"/>
      <c r="Q62" s="243"/>
      <c r="R62" s="53" t="str">
        <f t="shared" si="1"/>
        <v/>
      </c>
      <c r="S62" s="254"/>
      <c r="T62" s="254"/>
      <c r="U62" s="243"/>
      <c r="V62" s="53" t="str">
        <f t="shared" si="2"/>
        <v/>
      </c>
      <c r="W62" s="254"/>
      <c r="X62" s="254"/>
      <c r="Y62" s="243"/>
      <c r="Z62" s="53" t="str">
        <f t="shared" si="3"/>
        <v/>
      </c>
      <c r="AA62" s="53">
        <f t="shared" si="4"/>
        <v>0</v>
      </c>
      <c r="AB62" s="241"/>
    </row>
    <row r="63" spans="1:28" ht="12.75" customHeight="1">
      <c r="A63" s="251">
        <f>'suivi activité'!E63</f>
        <v>0</v>
      </c>
      <c r="B63" s="251">
        <f>'suivi activité'!F63</f>
        <v>0</v>
      </c>
      <c r="C63" s="252">
        <f>'suivi activité'!G63</f>
        <v>0</v>
      </c>
      <c r="D63" s="252">
        <f>'suivi activité'!H63</f>
        <v>0</v>
      </c>
      <c r="E63" s="253">
        <f>'suivi activité'!I63</f>
        <v>0</v>
      </c>
      <c r="F63" s="252">
        <f>'suivi activité'!J63</f>
        <v>0</v>
      </c>
      <c r="G63" s="252">
        <f>'suivi activité'!K63</f>
        <v>0</v>
      </c>
      <c r="H63" s="252">
        <f>'suivi activité'!L63</f>
        <v>0</v>
      </c>
      <c r="I63" s="253">
        <f>'suivi activité'!M63</f>
        <v>0</v>
      </c>
      <c r="J63" s="241"/>
      <c r="K63" s="242"/>
      <c r="L63" s="242"/>
      <c r="M63" s="243"/>
      <c r="N63" s="53" t="str">
        <f t="shared" si="0"/>
        <v/>
      </c>
      <c r="O63" s="254"/>
      <c r="P63" s="254"/>
      <c r="Q63" s="243"/>
      <c r="R63" s="53" t="str">
        <f t="shared" si="1"/>
        <v/>
      </c>
      <c r="S63" s="254"/>
      <c r="T63" s="254"/>
      <c r="U63" s="243"/>
      <c r="V63" s="53" t="str">
        <f t="shared" si="2"/>
        <v/>
      </c>
      <c r="W63" s="254"/>
      <c r="X63" s="254"/>
      <c r="Y63" s="243"/>
      <c r="Z63" s="53" t="str">
        <f t="shared" si="3"/>
        <v/>
      </c>
      <c r="AA63" s="53">
        <f t="shared" si="4"/>
        <v>0</v>
      </c>
      <c r="AB63" s="241"/>
    </row>
    <row r="64" spans="1:28" ht="12.75" customHeight="1">
      <c r="A64" s="251">
        <f>'suivi activité'!E64</f>
        <v>0</v>
      </c>
      <c r="B64" s="251">
        <f>'suivi activité'!F64</f>
        <v>0</v>
      </c>
      <c r="C64" s="252">
        <f>'suivi activité'!G64</f>
        <v>0</v>
      </c>
      <c r="D64" s="252">
        <f>'suivi activité'!H64</f>
        <v>0</v>
      </c>
      <c r="E64" s="253">
        <f>'suivi activité'!I64</f>
        <v>0</v>
      </c>
      <c r="F64" s="252">
        <f>'suivi activité'!J64</f>
        <v>0</v>
      </c>
      <c r="G64" s="252">
        <f>'suivi activité'!K64</f>
        <v>0</v>
      </c>
      <c r="H64" s="252">
        <f>'suivi activité'!L64</f>
        <v>0</v>
      </c>
      <c r="I64" s="253">
        <f>'suivi activité'!M64</f>
        <v>0</v>
      </c>
      <c r="J64" s="241"/>
      <c r="K64" s="242"/>
      <c r="L64" s="242"/>
      <c r="M64" s="243"/>
      <c r="N64" s="53" t="str">
        <f t="shared" si="0"/>
        <v/>
      </c>
      <c r="O64" s="254"/>
      <c r="P64" s="254"/>
      <c r="Q64" s="243"/>
      <c r="R64" s="53" t="str">
        <f t="shared" si="1"/>
        <v/>
      </c>
      <c r="S64" s="254"/>
      <c r="T64" s="254"/>
      <c r="U64" s="243"/>
      <c r="V64" s="53" t="str">
        <f t="shared" si="2"/>
        <v/>
      </c>
      <c r="W64" s="254"/>
      <c r="X64" s="254"/>
      <c r="Y64" s="243"/>
      <c r="Z64" s="53" t="str">
        <f t="shared" si="3"/>
        <v/>
      </c>
      <c r="AA64" s="53">
        <f t="shared" si="4"/>
        <v>0</v>
      </c>
      <c r="AB64" s="241"/>
    </row>
    <row r="65" spans="1:28" ht="12.75" customHeight="1">
      <c r="A65" s="251">
        <f>'suivi activité'!E65</f>
        <v>0</v>
      </c>
      <c r="B65" s="251">
        <f>'suivi activité'!F65</f>
        <v>0</v>
      </c>
      <c r="C65" s="252">
        <f>'suivi activité'!G65</f>
        <v>0</v>
      </c>
      <c r="D65" s="252">
        <f>'suivi activité'!H65</f>
        <v>0</v>
      </c>
      <c r="E65" s="253">
        <f>'suivi activité'!I65</f>
        <v>0</v>
      </c>
      <c r="F65" s="252">
        <f>'suivi activité'!J65</f>
        <v>0</v>
      </c>
      <c r="G65" s="252">
        <f>'suivi activité'!K65</f>
        <v>0</v>
      </c>
      <c r="H65" s="252">
        <f>'suivi activité'!L65</f>
        <v>0</v>
      </c>
      <c r="I65" s="253">
        <f>'suivi activité'!M65</f>
        <v>0</v>
      </c>
      <c r="J65" s="241"/>
      <c r="K65" s="242"/>
      <c r="L65" s="242"/>
      <c r="M65" s="243"/>
      <c r="N65" s="53" t="str">
        <f t="shared" si="0"/>
        <v/>
      </c>
      <c r="O65" s="254"/>
      <c r="P65" s="254"/>
      <c r="Q65" s="243"/>
      <c r="R65" s="53" t="str">
        <f t="shared" si="1"/>
        <v/>
      </c>
      <c r="S65" s="254"/>
      <c r="T65" s="254"/>
      <c r="U65" s="243"/>
      <c r="V65" s="53" t="str">
        <f t="shared" si="2"/>
        <v/>
      </c>
      <c r="W65" s="254"/>
      <c r="X65" s="254"/>
      <c r="Y65" s="243"/>
      <c r="Z65" s="53" t="str">
        <f t="shared" si="3"/>
        <v/>
      </c>
      <c r="AA65" s="53">
        <f t="shared" si="4"/>
        <v>0</v>
      </c>
      <c r="AB65" s="241"/>
    </row>
    <row r="66" spans="1:28" ht="12.75" customHeight="1">
      <c r="A66" s="251">
        <f>'suivi activité'!E66</f>
        <v>0</v>
      </c>
      <c r="B66" s="251">
        <f>'suivi activité'!F66</f>
        <v>0</v>
      </c>
      <c r="C66" s="252">
        <f>'suivi activité'!G66</f>
        <v>0</v>
      </c>
      <c r="D66" s="252">
        <f>'suivi activité'!H66</f>
        <v>0</v>
      </c>
      <c r="E66" s="253">
        <f>'suivi activité'!I66</f>
        <v>0</v>
      </c>
      <c r="F66" s="252">
        <f>'suivi activité'!J66</f>
        <v>0</v>
      </c>
      <c r="G66" s="252">
        <f>'suivi activité'!K66</f>
        <v>0</v>
      </c>
      <c r="H66" s="252">
        <f>'suivi activité'!L66</f>
        <v>0</v>
      </c>
      <c r="I66" s="253">
        <f>'suivi activité'!M66</f>
        <v>0</v>
      </c>
      <c r="J66" s="241"/>
      <c r="K66" s="242"/>
      <c r="L66" s="242"/>
      <c r="M66" s="243"/>
      <c r="N66" s="53" t="str">
        <f t="shared" si="0"/>
        <v/>
      </c>
      <c r="O66" s="254"/>
      <c r="P66" s="254"/>
      <c r="Q66" s="243"/>
      <c r="R66" s="53" t="str">
        <f t="shared" si="1"/>
        <v/>
      </c>
      <c r="S66" s="254"/>
      <c r="T66" s="254"/>
      <c r="U66" s="243"/>
      <c r="V66" s="53" t="str">
        <f t="shared" si="2"/>
        <v/>
      </c>
      <c r="W66" s="254"/>
      <c r="X66" s="254"/>
      <c r="Y66" s="243"/>
      <c r="Z66" s="53" t="str">
        <f t="shared" si="3"/>
        <v/>
      </c>
      <c r="AA66" s="53">
        <f t="shared" si="4"/>
        <v>0</v>
      </c>
      <c r="AB66" s="241"/>
    </row>
    <row r="67" spans="1:28" ht="12.75" customHeight="1">
      <c r="A67" s="251">
        <f>'suivi activité'!E67</f>
        <v>0</v>
      </c>
      <c r="B67" s="251">
        <f>'suivi activité'!F67</f>
        <v>0</v>
      </c>
      <c r="C67" s="252">
        <f>'suivi activité'!G67</f>
        <v>0</v>
      </c>
      <c r="D67" s="252">
        <f>'suivi activité'!H67</f>
        <v>0</v>
      </c>
      <c r="E67" s="253">
        <f>'suivi activité'!I67</f>
        <v>0</v>
      </c>
      <c r="F67" s="252">
        <f>'suivi activité'!J67</f>
        <v>0</v>
      </c>
      <c r="G67" s="252">
        <f>'suivi activité'!K67</f>
        <v>0</v>
      </c>
      <c r="H67" s="252">
        <f>'suivi activité'!L67</f>
        <v>0</v>
      </c>
      <c r="I67" s="253">
        <f>'suivi activité'!M67</f>
        <v>0</v>
      </c>
      <c r="J67" s="241"/>
      <c r="K67" s="242"/>
      <c r="L67" s="242"/>
      <c r="M67" s="243"/>
      <c r="N67" s="53" t="str">
        <f t="shared" si="0"/>
        <v/>
      </c>
      <c r="O67" s="254"/>
      <c r="P67" s="254"/>
      <c r="Q67" s="243"/>
      <c r="R67" s="53" t="str">
        <f t="shared" si="1"/>
        <v/>
      </c>
      <c r="S67" s="254"/>
      <c r="T67" s="254"/>
      <c r="U67" s="243"/>
      <c r="V67" s="53" t="str">
        <f t="shared" si="2"/>
        <v/>
      </c>
      <c r="W67" s="254"/>
      <c r="X67" s="254"/>
      <c r="Y67" s="243"/>
      <c r="Z67" s="53" t="str">
        <f t="shared" si="3"/>
        <v/>
      </c>
      <c r="AA67" s="53">
        <f t="shared" si="4"/>
        <v>0</v>
      </c>
      <c r="AB67" s="241"/>
    </row>
    <row r="68" spans="1:28" ht="12.75" customHeight="1">
      <c r="A68" s="251">
        <f>'suivi activité'!E68</f>
        <v>0</v>
      </c>
      <c r="B68" s="251">
        <f>'suivi activité'!F68</f>
        <v>0</v>
      </c>
      <c r="C68" s="252">
        <f>'suivi activité'!G68</f>
        <v>0</v>
      </c>
      <c r="D68" s="252">
        <f>'suivi activité'!H68</f>
        <v>0</v>
      </c>
      <c r="E68" s="253">
        <f>'suivi activité'!I68</f>
        <v>0</v>
      </c>
      <c r="F68" s="252">
        <f>'suivi activité'!J68</f>
        <v>0</v>
      </c>
      <c r="G68" s="252">
        <f>'suivi activité'!K68</f>
        <v>0</v>
      </c>
      <c r="H68" s="252">
        <f>'suivi activité'!L68</f>
        <v>0</v>
      </c>
      <c r="I68" s="253">
        <f>'suivi activité'!M68</f>
        <v>0</v>
      </c>
      <c r="J68" s="241"/>
      <c r="K68" s="242"/>
      <c r="L68" s="242"/>
      <c r="M68" s="243"/>
      <c r="N68" s="53" t="str">
        <f t="shared" si="0"/>
        <v/>
      </c>
      <c r="O68" s="254"/>
      <c r="P68" s="254"/>
      <c r="Q68" s="243"/>
      <c r="R68" s="53" t="str">
        <f t="shared" si="1"/>
        <v/>
      </c>
      <c r="S68" s="254"/>
      <c r="T68" s="254"/>
      <c r="U68" s="243"/>
      <c r="V68" s="53" t="str">
        <f t="shared" si="2"/>
        <v/>
      </c>
      <c r="W68" s="254"/>
      <c r="X68" s="254"/>
      <c r="Y68" s="243"/>
      <c r="Z68" s="53" t="str">
        <f t="shared" si="3"/>
        <v/>
      </c>
      <c r="AA68" s="53">
        <f t="shared" si="4"/>
        <v>0</v>
      </c>
      <c r="AB68" s="241"/>
    </row>
    <row r="69" spans="1:28" ht="12.75" customHeight="1">
      <c r="A69" s="251">
        <f>'suivi activité'!E69</f>
        <v>0</v>
      </c>
      <c r="B69" s="251">
        <f>'suivi activité'!F69</f>
        <v>0</v>
      </c>
      <c r="C69" s="252">
        <f>'suivi activité'!G69</f>
        <v>0</v>
      </c>
      <c r="D69" s="252">
        <f>'suivi activité'!H69</f>
        <v>0</v>
      </c>
      <c r="E69" s="253">
        <f>'suivi activité'!I69</f>
        <v>0</v>
      </c>
      <c r="F69" s="252">
        <f>'suivi activité'!J69</f>
        <v>0</v>
      </c>
      <c r="G69" s="252">
        <f>'suivi activité'!K69</f>
        <v>0</v>
      </c>
      <c r="H69" s="252">
        <f>'suivi activité'!L69</f>
        <v>0</v>
      </c>
      <c r="I69" s="253">
        <f>'suivi activité'!M69</f>
        <v>0</v>
      </c>
      <c r="J69" s="241"/>
      <c r="K69" s="242"/>
      <c r="L69" s="242"/>
      <c r="M69" s="243"/>
      <c r="N69" s="53" t="str">
        <f t="shared" si="0"/>
        <v/>
      </c>
      <c r="O69" s="254"/>
      <c r="P69" s="254"/>
      <c r="Q69" s="243"/>
      <c r="R69" s="53" t="str">
        <f t="shared" si="1"/>
        <v/>
      </c>
      <c r="S69" s="254"/>
      <c r="T69" s="254"/>
      <c r="U69" s="243"/>
      <c r="V69" s="53" t="str">
        <f t="shared" si="2"/>
        <v/>
      </c>
      <c r="W69" s="254"/>
      <c r="X69" s="254"/>
      <c r="Y69" s="243"/>
      <c r="Z69" s="53" t="str">
        <f t="shared" si="3"/>
        <v/>
      </c>
      <c r="AA69" s="53">
        <f t="shared" si="4"/>
        <v>0</v>
      </c>
      <c r="AB69" s="241"/>
    </row>
    <row r="70" spans="1:28" ht="12.75" customHeight="1">
      <c r="A70" s="251">
        <f>'suivi activité'!E70</f>
        <v>0</v>
      </c>
      <c r="B70" s="251">
        <f>'suivi activité'!F70</f>
        <v>0</v>
      </c>
      <c r="C70" s="252">
        <f>'suivi activité'!G70</f>
        <v>0</v>
      </c>
      <c r="D70" s="252">
        <f>'suivi activité'!H70</f>
        <v>0</v>
      </c>
      <c r="E70" s="253">
        <f>'suivi activité'!I70</f>
        <v>0</v>
      </c>
      <c r="F70" s="252">
        <f>'suivi activité'!J70</f>
        <v>0</v>
      </c>
      <c r="G70" s="252">
        <f>'suivi activité'!K70</f>
        <v>0</v>
      </c>
      <c r="H70" s="252">
        <f>'suivi activité'!L70</f>
        <v>0</v>
      </c>
      <c r="I70" s="253">
        <f>'suivi activité'!M70</f>
        <v>0</v>
      </c>
      <c r="J70" s="241"/>
      <c r="K70" s="242"/>
      <c r="L70" s="242"/>
      <c r="M70" s="243"/>
      <c r="N70" s="53" t="str">
        <f t="shared" si="0"/>
        <v/>
      </c>
      <c r="O70" s="254"/>
      <c r="P70" s="254"/>
      <c r="Q70" s="243"/>
      <c r="R70" s="53" t="str">
        <f t="shared" si="1"/>
        <v/>
      </c>
      <c r="S70" s="254"/>
      <c r="T70" s="254"/>
      <c r="U70" s="243"/>
      <c r="V70" s="53" t="str">
        <f t="shared" si="2"/>
        <v/>
      </c>
      <c r="W70" s="254"/>
      <c r="X70" s="254"/>
      <c r="Y70" s="243"/>
      <c r="Z70" s="53" t="str">
        <f t="shared" si="3"/>
        <v/>
      </c>
      <c r="AA70" s="53">
        <f t="shared" si="4"/>
        <v>0</v>
      </c>
      <c r="AB70" s="241"/>
    </row>
    <row r="71" spans="1:28" ht="12.75" customHeight="1">
      <c r="A71" s="251">
        <f>'suivi activité'!E71</f>
        <v>0</v>
      </c>
      <c r="B71" s="251">
        <f>'suivi activité'!F71</f>
        <v>0</v>
      </c>
      <c r="C71" s="252">
        <f>'suivi activité'!G71</f>
        <v>0</v>
      </c>
      <c r="D71" s="252">
        <f>'suivi activité'!H71</f>
        <v>0</v>
      </c>
      <c r="E71" s="253">
        <f>'suivi activité'!I71</f>
        <v>0</v>
      </c>
      <c r="F71" s="252">
        <f>'suivi activité'!J71</f>
        <v>0</v>
      </c>
      <c r="G71" s="252">
        <f>'suivi activité'!K71</f>
        <v>0</v>
      </c>
      <c r="H71" s="252">
        <f>'suivi activité'!L71</f>
        <v>0</v>
      </c>
      <c r="I71" s="253">
        <f>'suivi activité'!M71</f>
        <v>0</v>
      </c>
      <c r="J71" s="241"/>
      <c r="K71" s="242"/>
      <c r="L71" s="242"/>
      <c r="M71" s="243"/>
      <c r="N71" s="53" t="str">
        <f t="shared" si="0"/>
        <v/>
      </c>
      <c r="O71" s="254"/>
      <c r="P71" s="254"/>
      <c r="Q71" s="243"/>
      <c r="R71" s="53" t="str">
        <f t="shared" si="1"/>
        <v/>
      </c>
      <c r="S71" s="254"/>
      <c r="T71" s="254"/>
      <c r="U71" s="243"/>
      <c r="V71" s="53" t="str">
        <f t="shared" si="2"/>
        <v/>
      </c>
      <c r="W71" s="254"/>
      <c r="X71" s="254"/>
      <c r="Y71" s="243"/>
      <c r="Z71" s="53" t="str">
        <f t="shared" si="3"/>
        <v/>
      </c>
      <c r="AA71" s="53">
        <f t="shared" si="4"/>
        <v>0</v>
      </c>
      <c r="AB71" s="241"/>
    </row>
    <row r="72" spans="1:28" ht="12.75" customHeight="1">
      <c r="A72" s="251">
        <f>'suivi activité'!E72</f>
        <v>0</v>
      </c>
      <c r="B72" s="251">
        <f>'suivi activité'!F72</f>
        <v>0</v>
      </c>
      <c r="C72" s="252">
        <f>'suivi activité'!G72</f>
        <v>0</v>
      </c>
      <c r="D72" s="252">
        <f>'suivi activité'!H72</f>
        <v>0</v>
      </c>
      <c r="E72" s="253">
        <f>'suivi activité'!I72</f>
        <v>0</v>
      </c>
      <c r="F72" s="252">
        <f>'suivi activité'!J72</f>
        <v>0</v>
      </c>
      <c r="G72" s="252">
        <f>'suivi activité'!K72</f>
        <v>0</v>
      </c>
      <c r="H72" s="252">
        <f>'suivi activité'!L72</f>
        <v>0</v>
      </c>
      <c r="I72" s="253">
        <f>'suivi activité'!M72</f>
        <v>0</v>
      </c>
      <c r="J72" s="241"/>
      <c r="K72" s="242"/>
      <c r="L72" s="242"/>
      <c r="M72" s="243"/>
      <c r="N72" s="53" t="str">
        <f t="shared" si="0"/>
        <v/>
      </c>
      <c r="O72" s="254"/>
      <c r="P72" s="254"/>
      <c r="Q72" s="243"/>
      <c r="R72" s="53" t="str">
        <f t="shared" si="1"/>
        <v/>
      </c>
      <c r="S72" s="254"/>
      <c r="T72" s="254"/>
      <c r="U72" s="243"/>
      <c r="V72" s="53" t="str">
        <f t="shared" si="2"/>
        <v/>
      </c>
      <c r="W72" s="254"/>
      <c r="X72" s="254"/>
      <c r="Y72" s="243"/>
      <c r="Z72" s="53" t="str">
        <f t="shared" si="3"/>
        <v/>
      </c>
      <c r="AA72" s="53">
        <f t="shared" si="4"/>
        <v>0</v>
      </c>
      <c r="AB72" s="241"/>
    </row>
    <row r="73" spans="1:28" ht="12.75" customHeight="1">
      <c r="A73" s="251">
        <f>'suivi activité'!E73</f>
        <v>0</v>
      </c>
      <c r="B73" s="251">
        <f>'suivi activité'!F73</f>
        <v>0</v>
      </c>
      <c r="C73" s="252">
        <f>'suivi activité'!G73</f>
        <v>0</v>
      </c>
      <c r="D73" s="252">
        <f>'suivi activité'!H73</f>
        <v>0</v>
      </c>
      <c r="E73" s="253">
        <f>'suivi activité'!I73</f>
        <v>0</v>
      </c>
      <c r="F73" s="252">
        <f>'suivi activité'!J73</f>
        <v>0</v>
      </c>
      <c r="G73" s="252">
        <f>'suivi activité'!K73</f>
        <v>0</v>
      </c>
      <c r="H73" s="252">
        <f>'suivi activité'!L73</f>
        <v>0</v>
      </c>
      <c r="I73" s="253">
        <f>'suivi activité'!M73</f>
        <v>0</v>
      </c>
      <c r="J73" s="241"/>
      <c r="K73" s="242"/>
      <c r="L73" s="242"/>
      <c r="M73" s="243"/>
      <c r="N73" s="53" t="str">
        <f t="shared" si="0"/>
        <v/>
      </c>
      <c r="O73" s="254"/>
      <c r="P73" s="254"/>
      <c r="Q73" s="243"/>
      <c r="R73" s="53" t="str">
        <f t="shared" si="1"/>
        <v/>
      </c>
      <c r="S73" s="254"/>
      <c r="T73" s="254"/>
      <c r="U73" s="243"/>
      <c r="V73" s="53" t="str">
        <f t="shared" si="2"/>
        <v/>
      </c>
      <c r="W73" s="254"/>
      <c r="X73" s="254"/>
      <c r="Y73" s="243"/>
      <c r="Z73" s="53" t="str">
        <f t="shared" si="3"/>
        <v/>
      </c>
      <c r="AA73" s="53">
        <f t="shared" si="4"/>
        <v>0</v>
      </c>
      <c r="AB73" s="241"/>
    </row>
    <row r="74" spans="1:28" ht="12.75" customHeight="1">
      <c r="A74" s="251">
        <f>'suivi activité'!E74</f>
        <v>0</v>
      </c>
      <c r="B74" s="251">
        <f>'suivi activité'!F74</f>
        <v>0</v>
      </c>
      <c r="C74" s="252">
        <f>'suivi activité'!G74</f>
        <v>0</v>
      </c>
      <c r="D74" s="252">
        <f>'suivi activité'!H74</f>
        <v>0</v>
      </c>
      <c r="E74" s="253">
        <f>'suivi activité'!I74</f>
        <v>0</v>
      </c>
      <c r="F74" s="252">
        <f>'suivi activité'!J74</f>
        <v>0</v>
      </c>
      <c r="G74" s="252">
        <f>'suivi activité'!K74</f>
        <v>0</v>
      </c>
      <c r="H74" s="252">
        <f>'suivi activité'!L74</f>
        <v>0</v>
      </c>
      <c r="I74" s="253">
        <f>'suivi activité'!M74</f>
        <v>0</v>
      </c>
      <c r="J74" s="241"/>
      <c r="K74" s="242"/>
      <c r="L74" s="242"/>
      <c r="M74" s="243"/>
      <c r="N74" s="53" t="str">
        <f t="shared" si="0"/>
        <v/>
      </c>
      <c r="O74" s="254"/>
      <c r="P74" s="254"/>
      <c r="Q74" s="243"/>
      <c r="R74" s="53" t="str">
        <f t="shared" si="1"/>
        <v/>
      </c>
      <c r="S74" s="254"/>
      <c r="T74" s="254"/>
      <c r="U74" s="243"/>
      <c r="V74" s="53" t="str">
        <f t="shared" si="2"/>
        <v/>
      </c>
      <c r="W74" s="254"/>
      <c r="X74" s="254"/>
      <c r="Y74" s="243"/>
      <c r="Z74" s="53" t="str">
        <f t="shared" si="3"/>
        <v/>
      </c>
      <c r="AA74" s="53">
        <f t="shared" si="4"/>
        <v>0</v>
      </c>
      <c r="AB74" s="241"/>
    </row>
    <row r="75" spans="1:28" ht="12.75" customHeight="1">
      <c r="A75" s="251">
        <f>'suivi activité'!E75</f>
        <v>0</v>
      </c>
      <c r="B75" s="251">
        <f>'suivi activité'!F75</f>
        <v>0</v>
      </c>
      <c r="C75" s="252">
        <f>'suivi activité'!G75</f>
        <v>0</v>
      </c>
      <c r="D75" s="252">
        <f>'suivi activité'!H75</f>
        <v>0</v>
      </c>
      <c r="E75" s="253">
        <f>'suivi activité'!I75</f>
        <v>0</v>
      </c>
      <c r="F75" s="252">
        <f>'suivi activité'!J75</f>
        <v>0</v>
      </c>
      <c r="G75" s="252">
        <f>'suivi activité'!K75</f>
        <v>0</v>
      </c>
      <c r="H75" s="252">
        <f>'suivi activité'!L75</f>
        <v>0</v>
      </c>
      <c r="I75" s="253">
        <f>'suivi activité'!M75</f>
        <v>0</v>
      </c>
      <c r="J75" s="241"/>
      <c r="K75" s="242"/>
      <c r="L75" s="242"/>
      <c r="M75" s="243"/>
      <c r="N75" s="53" t="str">
        <f t="shared" si="0"/>
        <v/>
      </c>
      <c r="O75" s="254"/>
      <c r="P75" s="254"/>
      <c r="Q75" s="243"/>
      <c r="R75" s="53" t="str">
        <f t="shared" si="1"/>
        <v/>
      </c>
      <c r="S75" s="254"/>
      <c r="T75" s="254"/>
      <c r="U75" s="243"/>
      <c r="V75" s="53" t="str">
        <f t="shared" si="2"/>
        <v/>
      </c>
      <c r="W75" s="254"/>
      <c r="X75" s="254"/>
      <c r="Y75" s="243"/>
      <c r="Z75" s="53" t="str">
        <f t="shared" si="3"/>
        <v/>
      </c>
      <c r="AA75" s="53">
        <f t="shared" si="4"/>
        <v>0</v>
      </c>
      <c r="AB75" s="241"/>
    </row>
    <row r="76" spans="1:28" ht="12.75" customHeight="1">
      <c r="A76" s="251">
        <f>'suivi activité'!E76</f>
        <v>0</v>
      </c>
      <c r="B76" s="251">
        <f>'suivi activité'!F76</f>
        <v>0</v>
      </c>
      <c r="C76" s="252">
        <f>'suivi activité'!G76</f>
        <v>0</v>
      </c>
      <c r="D76" s="252">
        <f>'suivi activité'!H76</f>
        <v>0</v>
      </c>
      <c r="E76" s="253">
        <f>'suivi activité'!I76</f>
        <v>0</v>
      </c>
      <c r="F76" s="252">
        <f>'suivi activité'!J76</f>
        <v>0</v>
      </c>
      <c r="G76" s="252">
        <f>'suivi activité'!K76</f>
        <v>0</v>
      </c>
      <c r="H76" s="252">
        <f>'suivi activité'!L76</f>
        <v>0</v>
      </c>
      <c r="I76" s="253">
        <f>'suivi activité'!M76</f>
        <v>0</v>
      </c>
      <c r="J76" s="241"/>
      <c r="K76" s="242"/>
      <c r="L76" s="242"/>
      <c r="M76" s="243"/>
      <c r="N76" s="53" t="str">
        <f t="shared" si="0"/>
        <v/>
      </c>
      <c r="O76" s="254"/>
      <c r="P76" s="254"/>
      <c r="Q76" s="243"/>
      <c r="R76" s="53" t="str">
        <f t="shared" si="1"/>
        <v/>
      </c>
      <c r="S76" s="254"/>
      <c r="T76" s="254"/>
      <c r="U76" s="243"/>
      <c r="V76" s="53" t="str">
        <f t="shared" si="2"/>
        <v/>
      </c>
      <c r="W76" s="254"/>
      <c r="X76" s="254"/>
      <c r="Y76" s="243"/>
      <c r="Z76" s="53" t="str">
        <f t="shared" si="3"/>
        <v/>
      </c>
      <c r="AA76" s="53">
        <f t="shared" si="4"/>
        <v>0</v>
      </c>
      <c r="AB76" s="241"/>
    </row>
    <row r="77" spans="1:28" ht="12.75" customHeight="1">
      <c r="A77" s="251">
        <f>'suivi activité'!E77</f>
        <v>0</v>
      </c>
      <c r="B77" s="251">
        <f>'suivi activité'!F77</f>
        <v>0</v>
      </c>
      <c r="C77" s="252">
        <f>'suivi activité'!G77</f>
        <v>0</v>
      </c>
      <c r="D77" s="252">
        <f>'suivi activité'!H77</f>
        <v>0</v>
      </c>
      <c r="E77" s="253">
        <f>'suivi activité'!I77</f>
        <v>0</v>
      </c>
      <c r="F77" s="252">
        <f>'suivi activité'!J77</f>
        <v>0</v>
      </c>
      <c r="G77" s="252">
        <f>'suivi activité'!K77</f>
        <v>0</v>
      </c>
      <c r="H77" s="252">
        <f>'suivi activité'!L77</f>
        <v>0</v>
      </c>
      <c r="I77" s="253">
        <f>'suivi activité'!M77</f>
        <v>0</v>
      </c>
      <c r="J77" s="241"/>
      <c r="K77" s="242"/>
      <c r="L77" s="242"/>
      <c r="M77" s="243"/>
      <c r="N77" s="53" t="str">
        <f t="shared" si="0"/>
        <v/>
      </c>
      <c r="O77" s="254"/>
      <c r="P77" s="254"/>
      <c r="Q77" s="243"/>
      <c r="R77" s="53" t="str">
        <f t="shared" si="1"/>
        <v/>
      </c>
      <c r="S77" s="254"/>
      <c r="T77" s="254"/>
      <c r="U77" s="243"/>
      <c r="V77" s="53" t="str">
        <f t="shared" si="2"/>
        <v/>
      </c>
      <c r="W77" s="254"/>
      <c r="X77" s="254"/>
      <c r="Y77" s="243"/>
      <c r="Z77" s="53" t="str">
        <f t="shared" si="3"/>
        <v/>
      </c>
      <c r="AA77" s="53">
        <f t="shared" si="4"/>
        <v>0</v>
      </c>
      <c r="AB77" s="241"/>
    </row>
    <row r="78" spans="1:28" ht="12.75" customHeight="1">
      <c r="A78" s="251">
        <f>'suivi activité'!E78</f>
        <v>0</v>
      </c>
      <c r="B78" s="251">
        <f>'suivi activité'!F78</f>
        <v>0</v>
      </c>
      <c r="C78" s="252">
        <f>'suivi activité'!G78</f>
        <v>0</v>
      </c>
      <c r="D78" s="252">
        <f>'suivi activité'!H78</f>
        <v>0</v>
      </c>
      <c r="E78" s="253">
        <f>'suivi activité'!I78</f>
        <v>0</v>
      </c>
      <c r="F78" s="252">
        <f>'suivi activité'!J78</f>
        <v>0</v>
      </c>
      <c r="G78" s="252">
        <f>'suivi activité'!K78</f>
        <v>0</v>
      </c>
      <c r="H78" s="252">
        <f>'suivi activité'!L78</f>
        <v>0</v>
      </c>
      <c r="I78" s="253">
        <f>'suivi activité'!M78</f>
        <v>0</v>
      </c>
      <c r="J78" s="241"/>
      <c r="K78" s="242"/>
      <c r="L78" s="242"/>
      <c r="M78" s="243"/>
      <c r="N78" s="53" t="str">
        <f t="shared" si="0"/>
        <v/>
      </c>
      <c r="O78" s="254"/>
      <c r="P78" s="254"/>
      <c r="Q78" s="243"/>
      <c r="R78" s="53" t="str">
        <f t="shared" si="1"/>
        <v/>
      </c>
      <c r="S78" s="254"/>
      <c r="T78" s="254"/>
      <c r="U78" s="243"/>
      <c r="V78" s="53" t="str">
        <f t="shared" si="2"/>
        <v/>
      </c>
      <c r="W78" s="254"/>
      <c r="X78" s="254"/>
      <c r="Y78" s="243"/>
      <c r="Z78" s="53" t="str">
        <f t="shared" si="3"/>
        <v/>
      </c>
      <c r="AA78" s="53">
        <f t="shared" si="4"/>
        <v>0</v>
      </c>
      <c r="AB78" s="241"/>
    </row>
    <row r="79" spans="1:28" ht="12.75" customHeight="1">
      <c r="A79" s="251">
        <f>'suivi activité'!E79</f>
        <v>0</v>
      </c>
      <c r="B79" s="251">
        <f>'suivi activité'!F79</f>
        <v>0</v>
      </c>
      <c r="C79" s="252">
        <f>'suivi activité'!G79</f>
        <v>0</v>
      </c>
      <c r="D79" s="252">
        <f>'suivi activité'!H79</f>
        <v>0</v>
      </c>
      <c r="E79" s="253">
        <f>'suivi activité'!I79</f>
        <v>0</v>
      </c>
      <c r="F79" s="252">
        <f>'suivi activité'!J79</f>
        <v>0</v>
      </c>
      <c r="G79" s="252">
        <f>'suivi activité'!K79</f>
        <v>0</v>
      </c>
      <c r="H79" s="252">
        <f>'suivi activité'!L79</f>
        <v>0</v>
      </c>
      <c r="I79" s="253">
        <f>'suivi activité'!M79</f>
        <v>0</v>
      </c>
      <c r="J79" s="241"/>
      <c r="K79" s="242"/>
      <c r="L79" s="242"/>
      <c r="M79" s="243"/>
      <c r="N79" s="53" t="str">
        <f t="shared" si="0"/>
        <v/>
      </c>
      <c r="O79" s="254"/>
      <c r="P79" s="254"/>
      <c r="Q79" s="243"/>
      <c r="R79" s="53" t="str">
        <f t="shared" si="1"/>
        <v/>
      </c>
      <c r="S79" s="254"/>
      <c r="T79" s="254"/>
      <c r="U79" s="243"/>
      <c r="V79" s="53" t="str">
        <f t="shared" si="2"/>
        <v/>
      </c>
      <c r="W79" s="254"/>
      <c r="X79" s="254"/>
      <c r="Y79" s="243"/>
      <c r="Z79" s="53" t="str">
        <f t="shared" si="3"/>
        <v/>
      </c>
      <c r="AA79" s="53">
        <f t="shared" si="4"/>
        <v>0</v>
      </c>
      <c r="AB79" s="241"/>
    </row>
    <row r="80" spans="1:28" ht="12.75" customHeight="1">
      <c r="A80" s="251">
        <f>'suivi activité'!E80</f>
        <v>0</v>
      </c>
      <c r="B80" s="251">
        <f>'suivi activité'!F80</f>
        <v>0</v>
      </c>
      <c r="C80" s="252">
        <f>'suivi activité'!G80</f>
        <v>0</v>
      </c>
      <c r="D80" s="252">
        <f>'suivi activité'!H80</f>
        <v>0</v>
      </c>
      <c r="E80" s="253">
        <f>'suivi activité'!I80</f>
        <v>0</v>
      </c>
      <c r="F80" s="252">
        <f>'suivi activité'!J80</f>
        <v>0</v>
      </c>
      <c r="G80" s="252">
        <f>'suivi activité'!K80</f>
        <v>0</v>
      </c>
      <c r="H80" s="252">
        <f>'suivi activité'!L80</f>
        <v>0</v>
      </c>
      <c r="I80" s="253">
        <f>'suivi activité'!M80</f>
        <v>0</v>
      </c>
      <c r="J80" s="241"/>
      <c r="K80" s="242"/>
      <c r="L80" s="242"/>
      <c r="M80" s="243"/>
      <c r="N80" s="53" t="str">
        <f t="shared" si="0"/>
        <v/>
      </c>
      <c r="O80" s="254"/>
      <c r="P80" s="254"/>
      <c r="Q80" s="243"/>
      <c r="R80" s="53" t="str">
        <f t="shared" si="1"/>
        <v/>
      </c>
      <c r="S80" s="254"/>
      <c r="T80" s="254"/>
      <c r="U80" s="243"/>
      <c r="V80" s="53" t="str">
        <f t="shared" si="2"/>
        <v/>
      </c>
      <c r="W80" s="254"/>
      <c r="X80" s="254"/>
      <c r="Y80" s="243"/>
      <c r="Z80" s="53" t="str">
        <f t="shared" si="3"/>
        <v/>
      </c>
      <c r="AA80" s="53">
        <f t="shared" si="4"/>
        <v>0</v>
      </c>
      <c r="AB80" s="241"/>
    </row>
    <row r="81" spans="1:28" ht="12.75" customHeight="1">
      <c r="A81" s="251">
        <f>'suivi activité'!E81</f>
        <v>0</v>
      </c>
      <c r="B81" s="251">
        <f>'suivi activité'!F81</f>
        <v>0</v>
      </c>
      <c r="C81" s="252">
        <f>'suivi activité'!G81</f>
        <v>0</v>
      </c>
      <c r="D81" s="252">
        <f>'suivi activité'!H81</f>
        <v>0</v>
      </c>
      <c r="E81" s="253">
        <f>'suivi activité'!I81</f>
        <v>0</v>
      </c>
      <c r="F81" s="252">
        <f>'suivi activité'!J81</f>
        <v>0</v>
      </c>
      <c r="G81" s="252">
        <f>'suivi activité'!K81</f>
        <v>0</v>
      </c>
      <c r="H81" s="252">
        <f>'suivi activité'!L81</f>
        <v>0</v>
      </c>
      <c r="I81" s="253">
        <f>'suivi activité'!M81</f>
        <v>0</v>
      </c>
      <c r="J81" s="241"/>
      <c r="K81" s="242"/>
      <c r="L81" s="242"/>
      <c r="M81" s="243"/>
      <c r="N81" s="53" t="str">
        <f t="shared" si="0"/>
        <v/>
      </c>
      <c r="O81" s="254"/>
      <c r="P81" s="254"/>
      <c r="Q81" s="243"/>
      <c r="R81" s="53" t="str">
        <f t="shared" si="1"/>
        <v/>
      </c>
      <c r="S81" s="254"/>
      <c r="T81" s="254"/>
      <c r="U81" s="243"/>
      <c r="V81" s="53" t="str">
        <f t="shared" si="2"/>
        <v/>
      </c>
      <c r="W81" s="254"/>
      <c r="X81" s="254"/>
      <c r="Y81" s="243"/>
      <c r="Z81" s="53" t="str">
        <f t="shared" si="3"/>
        <v/>
      </c>
      <c r="AA81" s="53">
        <f t="shared" si="4"/>
        <v>0</v>
      </c>
      <c r="AB81" s="241"/>
    </row>
    <row r="82" spans="1:28" ht="12.75" customHeight="1">
      <c r="A82" s="251">
        <f>'suivi activité'!E82</f>
        <v>0</v>
      </c>
      <c r="B82" s="251">
        <f>'suivi activité'!F82</f>
        <v>0</v>
      </c>
      <c r="C82" s="252">
        <f>'suivi activité'!G82</f>
        <v>0</v>
      </c>
      <c r="D82" s="252">
        <f>'suivi activité'!H82</f>
        <v>0</v>
      </c>
      <c r="E82" s="253">
        <f>'suivi activité'!I82</f>
        <v>0</v>
      </c>
      <c r="F82" s="252">
        <f>'suivi activité'!J82</f>
        <v>0</v>
      </c>
      <c r="G82" s="252">
        <f>'suivi activité'!K82</f>
        <v>0</v>
      </c>
      <c r="H82" s="252">
        <f>'suivi activité'!L82</f>
        <v>0</v>
      </c>
      <c r="I82" s="253">
        <f>'suivi activité'!M82</f>
        <v>0</v>
      </c>
      <c r="J82" s="241"/>
      <c r="K82" s="242"/>
      <c r="L82" s="242"/>
      <c r="M82" s="243"/>
      <c r="N82" s="53" t="str">
        <f t="shared" si="0"/>
        <v/>
      </c>
      <c r="O82" s="254"/>
      <c r="P82" s="254"/>
      <c r="Q82" s="243"/>
      <c r="R82" s="53" t="str">
        <f t="shared" si="1"/>
        <v/>
      </c>
      <c r="S82" s="254"/>
      <c r="T82" s="254"/>
      <c r="U82" s="243"/>
      <c r="V82" s="53" t="str">
        <f t="shared" si="2"/>
        <v/>
      </c>
      <c r="W82" s="254"/>
      <c r="X82" s="254"/>
      <c r="Y82" s="243"/>
      <c r="Z82" s="53" t="str">
        <f t="shared" si="3"/>
        <v/>
      </c>
      <c r="AA82" s="53">
        <f t="shared" si="4"/>
        <v>0</v>
      </c>
      <c r="AB82" s="241"/>
    </row>
    <row r="83" spans="1:28" ht="12.75" customHeight="1">
      <c r="A83" s="251">
        <f>'suivi activité'!E83</f>
        <v>0</v>
      </c>
      <c r="B83" s="251">
        <f>'suivi activité'!F83</f>
        <v>0</v>
      </c>
      <c r="C83" s="252">
        <f>'suivi activité'!G83</f>
        <v>0</v>
      </c>
      <c r="D83" s="252">
        <f>'suivi activité'!H83</f>
        <v>0</v>
      </c>
      <c r="E83" s="253">
        <f>'suivi activité'!I83</f>
        <v>0</v>
      </c>
      <c r="F83" s="252">
        <f>'suivi activité'!J83</f>
        <v>0</v>
      </c>
      <c r="G83" s="252">
        <f>'suivi activité'!K83</f>
        <v>0</v>
      </c>
      <c r="H83" s="252">
        <f>'suivi activité'!L83</f>
        <v>0</v>
      </c>
      <c r="I83" s="253">
        <f>'suivi activité'!M83</f>
        <v>0</v>
      </c>
      <c r="J83" s="241"/>
      <c r="K83" s="242"/>
      <c r="L83" s="242"/>
      <c r="M83" s="243"/>
      <c r="N83" s="53" t="str">
        <f t="shared" si="0"/>
        <v/>
      </c>
      <c r="O83" s="254"/>
      <c r="P83" s="254"/>
      <c r="Q83" s="243"/>
      <c r="R83" s="53" t="str">
        <f t="shared" si="1"/>
        <v/>
      </c>
      <c r="S83" s="254"/>
      <c r="T83" s="254"/>
      <c r="U83" s="243"/>
      <c r="V83" s="53" t="str">
        <f t="shared" si="2"/>
        <v/>
      </c>
      <c r="W83" s="254"/>
      <c r="X83" s="254"/>
      <c r="Y83" s="243"/>
      <c r="Z83" s="53" t="str">
        <f t="shared" si="3"/>
        <v/>
      </c>
      <c r="AA83" s="53">
        <f t="shared" si="4"/>
        <v>0</v>
      </c>
      <c r="AB83" s="241"/>
    </row>
    <row r="84" spans="1:28" ht="12.75" customHeight="1">
      <c r="A84" s="251">
        <f>'suivi activité'!E84</f>
        <v>0</v>
      </c>
      <c r="B84" s="251">
        <f>'suivi activité'!F84</f>
        <v>0</v>
      </c>
      <c r="C84" s="252">
        <f>'suivi activité'!G84</f>
        <v>0</v>
      </c>
      <c r="D84" s="252">
        <f>'suivi activité'!H84</f>
        <v>0</v>
      </c>
      <c r="E84" s="253">
        <f>'suivi activité'!I84</f>
        <v>0</v>
      </c>
      <c r="F84" s="252">
        <f>'suivi activité'!J84</f>
        <v>0</v>
      </c>
      <c r="G84" s="252">
        <f>'suivi activité'!K84</f>
        <v>0</v>
      </c>
      <c r="H84" s="252">
        <f>'suivi activité'!L84</f>
        <v>0</v>
      </c>
      <c r="I84" s="253">
        <f>'suivi activité'!M84</f>
        <v>0</v>
      </c>
      <c r="J84" s="241"/>
      <c r="K84" s="242"/>
      <c r="L84" s="242"/>
      <c r="M84" s="243"/>
      <c r="N84" s="53" t="str">
        <f t="shared" si="0"/>
        <v/>
      </c>
      <c r="O84" s="254"/>
      <c r="P84" s="254"/>
      <c r="Q84" s="243"/>
      <c r="R84" s="53" t="str">
        <f t="shared" si="1"/>
        <v/>
      </c>
      <c r="S84" s="254"/>
      <c r="T84" s="254"/>
      <c r="U84" s="243"/>
      <c r="V84" s="53" t="str">
        <f t="shared" si="2"/>
        <v/>
      </c>
      <c r="W84" s="254"/>
      <c r="X84" s="254"/>
      <c r="Y84" s="243"/>
      <c r="Z84" s="53" t="str">
        <f t="shared" si="3"/>
        <v/>
      </c>
      <c r="AA84" s="53">
        <f t="shared" si="4"/>
        <v>0</v>
      </c>
      <c r="AB84" s="241"/>
    </row>
    <row r="85" spans="1:28" ht="12.75" customHeight="1">
      <c r="A85" s="251">
        <f>'suivi activité'!E85</f>
        <v>0</v>
      </c>
      <c r="B85" s="251">
        <f>'suivi activité'!F85</f>
        <v>0</v>
      </c>
      <c r="C85" s="252">
        <f>'suivi activité'!G85</f>
        <v>0</v>
      </c>
      <c r="D85" s="252">
        <f>'suivi activité'!H85</f>
        <v>0</v>
      </c>
      <c r="E85" s="253">
        <f>'suivi activité'!I85</f>
        <v>0</v>
      </c>
      <c r="F85" s="252">
        <f>'suivi activité'!J85</f>
        <v>0</v>
      </c>
      <c r="G85" s="252">
        <f>'suivi activité'!K85</f>
        <v>0</v>
      </c>
      <c r="H85" s="252">
        <f>'suivi activité'!L85</f>
        <v>0</v>
      </c>
      <c r="I85" s="253">
        <f>'suivi activité'!M85</f>
        <v>0</v>
      </c>
      <c r="J85" s="241"/>
      <c r="K85" s="242"/>
      <c r="L85" s="242"/>
      <c r="M85" s="243"/>
      <c r="N85" s="53" t="str">
        <f t="shared" si="0"/>
        <v/>
      </c>
      <c r="O85" s="254"/>
      <c r="P85" s="254"/>
      <c r="Q85" s="243"/>
      <c r="R85" s="53" t="str">
        <f t="shared" si="1"/>
        <v/>
      </c>
      <c r="S85" s="254"/>
      <c r="T85" s="254"/>
      <c r="U85" s="243"/>
      <c r="V85" s="53" t="str">
        <f t="shared" si="2"/>
        <v/>
      </c>
      <c r="W85" s="254"/>
      <c r="X85" s="254"/>
      <c r="Y85" s="243"/>
      <c r="Z85" s="53" t="str">
        <f t="shared" si="3"/>
        <v/>
      </c>
      <c r="AA85" s="53">
        <f t="shared" si="4"/>
        <v>0</v>
      </c>
      <c r="AB85" s="241"/>
    </row>
    <row r="86" spans="1:28" ht="12.75" customHeight="1">
      <c r="A86" s="251">
        <f>'suivi activité'!E86</f>
        <v>0</v>
      </c>
      <c r="B86" s="251">
        <f>'suivi activité'!F86</f>
        <v>0</v>
      </c>
      <c r="C86" s="252">
        <f>'suivi activité'!G86</f>
        <v>0</v>
      </c>
      <c r="D86" s="252">
        <f>'suivi activité'!H86</f>
        <v>0</v>
      </c>
      <c r="E86" s="253">
        <f>'suivi activité'!I86</f>
        <v>0</v>
      </c>
      <c r="F86" s="252">
        <f>'suivi activité'!J86</f>
        <v>0</v>
      </c>
      <c r="G86" s="252">
        <f>'suivi activité'!K86</f>
        <v>0</v>
      </c>
      <c r="H86" s="252">
        <f>'suivi activité'!L86</f>
        <v>0</v>
      </c>
      <c r="I86" s="253">
        <f>'suivi activité'!M86</f>
        <v>0</v>
      </c>
      <c r="J86" s="241"/>
      <c r="K86" s="242"/>
      <c r="L86" s="242"/>
      <c r="M86" s="243"/>
      <c r="N86" s="53" t="str">
        <f t="shared" si="0"/>
        <v/>
      </c>
      <c r="O86" s="254"/>
      <c r="P86" s="254"/>
      <c r="Q86" s="243"/>
      <c r="R86" s="53" t="str">
        <f t="shared" si="1"/>
        <v/>
      </c>
      <c r="S86" s="254"/>
      <c r="T86" s="254"/>
      <c r="U86" s="243"/>
      <c r="V86" s="53" t="str">
        <f t="shared" si="2"/>
        <v/>
      </c>
      <c r="W86" s="254"/>
      <c r="X86" s="254"/>
      <c r="Y86" s="243"/>
      <c r="Z86" s="53" t="str">
        <f t="shared" si="3"/>
        <v/>
      </c>
      <c r="AA86" s="53">
        <f t="shared" si="4"/>
        <v>0</v>
      </c>
      <c r="AB86" s="241"/>
    </row>
    <row r="87" spans="1:28" ht="12.75" customHeight="1">
      <c r="A87" s="251">
        <f>'suivi activité'!E87</f>
        <v>0</v>
      </c>
      <c r="B87" s="251">
        <f>'suivi activité'!F87</f>
        <v>0</v>
      </c>
      <c r="C87" s="252">
        <f>'suivi activité'!G87</f>
        <v>0</v>
      </c>
      <c r="D87" s="252">
        <f>'suivi activité'!H87</f>
        <v>0</v>
      </c>
      <c r="E87" s="253">
        <f>'suivi activité'!I87</f>
        <v>0</v>
      </c>
      <c r="F87" s="252">
        <f>'suivi activité'!J87</f>
        <v>0</v>
      </c>
      <c r="G87" s="252">
        <f>'suivi activité'!K87</f>
        <v>0</v>
      </c>
      <c r="H87" s="252">
        <f>'suivi activité'!L87</f>
        <v>0</v>
      </c>
      <c r="I87" s="253">
        <f>'suivi activité'!M87</f>
        <v>0</v>
      </c>
      <c r="J87" s="241"/>
      <c r="K87" s="242"/>
      <c r="L87" s="242"/>
      <c r="M87" s="243"/>
      <c r="N87" s="53" t="str">
        <f t="shared" si="0"/>
        <v/>
      </c>
      <c r="O87" s="254"/>
      <c r="P87" s="254"/>
      <c r="Q87" s="243"/>
      <c r="R87" s="53" t="str">
        <f t="shared" si="1"/>
        <v/>
      </c>
      <c r="S87" s="254"/>
      <c r="T87" s="254"/>
      <c r="U87" s="243"/>
      <c r="V87" s="53" t="str">
        <f t="shared" si="2"/>
        <v/>
      </c>
      <c r="W87" s="254"/>
      <c r="X87" s="254"/>
      <c r="Y87" s="243"/>
      <c r="Z87" s="53" t="str">
        <f t="shared" si="3"/>
        <v/>
      </c>
      <c r="AA87" s="53">
        <f t="shared" si="4"/>
        <v>0</v>
      </c>
      <c r="AB87" s="241"/>
    </row>
    <row r="88" spans="1:28" ht="12.75" customHeight="1">
      <c r="A88" s="251">
        <f>'suivi activité'!E88</f>
        <v>0</v>
      </c>
      <c r="B88" s="251">
        <f>'suivi activité'!F88</f>
        <v>0</v>
      </c>
      <c r="C88" s="252">
        <f>'suivi activité'!G88</f>
        <v>0</v>
      </c>
      <c r="D88" s="252">
        <f>'suivi activité'!H88</f>
        <v>0</v>
      </c>
      <c r="E88" s="253">
        <f>'suivi activité'!I88</f>
        <v>0</v>
      </c>
      <c r="F88" s="252">
        <f>'suivi activité'!J88</f>
        <v>0</v>
      </c>
      <c r="G88" s="252">
        <f>'suivi activité'!K88</f>
        <v>0</v>
      </c>
      <c r="H88" s="252">
        <f>'suivi activité'!L88</f>
        <v>0</v>
      </c>
      <c r="I88" s="253">
        <f>'suivi activité'!M88</f>
        <v>0</v>
      </c>
      <c r="J88" s="241"/>
      <c r="K88" s="242"/>
      <c r="L88" s="242"/>
      <c r="M88" s="243"/>
      <c r="N88" s="53" t="str">
        <f t="shared" si="0"/>
        <v/>
      </c>
      <c r="O88" s="254"/>
      <c r="P88" s="254"/>
      <c r="Q88" s="243"/>
      <c r="R88" s="53" t="str">
        <f t="shared" si="1"/>
        <v/>
      </c>
      <c r="S88" s="254"/>
      <c r="T88" s="254"/>
      <c r="U88" s="243"/>
      <c r="V88" s="53" t="str">
        <f t="shared" si="2"/>
        <v/>
      </c>
      <c r="W88" s="254"/>
      <c r="X88" s="254"/>
      <c r="Y88" s="243"/>
      <c r="Z88" s="53" t="str">
        <f t="shared" si="3"/>
        <v/>
      </c>
      <c r="AA88" s="53">
        <f t="shared" si="4"/>
        <v>0</v>
      </c>
      <c r="AB88" s="241"/>
    </row>
    <row r="89" spans="1:28" ht="12.75" customHeight="1">
      <c r="A89" s="251">
        <f>'suivi activité'!E89</f>
        <v>0</v>
      </c>
      <c r="B89" s="251">
        <f>'suivi activité'!F89</f>
        <v>0</v>
      </c>
      <c r="C89" s="252">
        <f>'suivi activité'!G89</f>
        <v>0</v>
      </c>
      <c r="D89" s="252">
        <f>'suivi activité'!H89</f>
        <v>0</v>
      </c>
      <c r="E89" s="253">
        <f>'suivi activité'!I89</f>
        <v>0</v>
      </c>
      <c r="F89" s="252">
        <f>'suivi activité'!J89</f>
        <v>0</v>
      </c>
      <c r="G89" s="252">
        <f>'suivi activité'!K89</f>
        <v>0</v>
      </c>
      <c r="H89" s="252">
        <f>'suivi activité'!L89</f>
        <v>0</v>
      </c>
      <c r="I89" s="253">
        <f>'suivi activité'!M89</f>
        <v>0</v>
      </c>
      <c r="J89" s="241"/>
      <c r="K89" s="242"/>
      <c r="L89" s="242"/>
      <c r="M89" s="243"/>
      <c r="N89" s="53" t="str">
        <f t="shared" si="0"/>
        <v/>
      </c>
      <c r="O89" s="254"/>
      <c r="P89" s="254"/>
      <c r="Q89" s="243"/>
      <c r="R89" s="53" t="str">
        <f t="shared" si="1"/>
        <v/>
      </c>
      <c r="S89" s="254"/>
      <c r="T89" s="254"/>
      <c r="U89" s="243"/>
      <c r="V89" s="53" t="str">
        <f t="shared" si="2"/>
        <v/>
      </c>
      <c r="W89" s="254"/>
      <c r="X89" s="254"/>
      <c r="Y89" s="243"/>
      <c r="Z89" s="53" t="str">
        <f t="shared" si="3"/>
        <v/>
      </c>
      <c r="AA89" s="53">
        <f t="shared" si="4"/>
        <v>0</v>
      </c>
      <c r="AB89" s="241"/>
    </row>
    <row r="90" spans="1:28" ht="12.75" customHeight="1">
      <c r="A90" s="251">
        <f>'suivi activité'!E90</f>
        <v>0</v>
      </c>
      <c r="B90" s="251">
        <f>'suivi activité'!F90</f>
        <v>0</v>
      </c>
      <c r="C90" s="252">
        <f>'suivi activité'!G90</f>
        <v>0</v>
      </c>
      <c r="D90" s="252">
        <f>'suivi activité'!H90</f>
        <v>0</v>
      </c>
      <c r="E90" s="253">
        <f>'suivi activité'!I90</f>
        <v>0</v>
      </c>
      <c r="F90" s="252">
        <f>'suivi activité'!J90</f>
        <v>0</v>
      </c>
      <c r="G90" s="252">
        <f>'suivi activité'!K90</f>
        <v>0</v>
      </c>
      <c r="H90" s="252">
        <f>'suivi activité'!L90</f>
        <v>0</v>
      </c>
      <c r="I90" s="253">
        <f>'suivi activité'!M90</f>
        <v>0</v>
      </c>
      <c r="J90" s="241"/>
      <c r="K90" s="242"/>
      <c r="L90" s="242"/>
      <c r="M90" s="243"/>
      <c r="N90" s="53" t="str">
        <f t="shared" si="0"/>
        <v/>
      </c>
      <c r="O90" s="254"/>
      <c r="P90" s="254"/>
      <c r="Q90" s="243"/>
      <c r="R90" s="53" t="str">
        <f t="shared" si="1"/>
        <v/>
      </c>
      <c r="S90" s="254"/>
      <c r="T90" s="254"/>
      <c r="U90" s="243"/>
      <c r="V90" s="53" t="str">
        <f t="shared" si="2"/>
        <v/>
      </c>
      <c r="W90" s="254"/>
      <c r="X90" s="254"/>
      <c r="Y90" s="243"/>
      <c r="Z90" s="53" t="str">
        <f t="shared" si="3"/>
        <v/>
      </c>
      <c r="AA90" s="53">
        <f t="shared" si="4"/>
        <v>0</v>
      </c>
      <c r="AB90" s="241"/>
    </row>
    <row r="91" spans="1:28" ht="12.75" customHeight="1">
      <c r="A91" s="251">
        <f>'suivi activité'!E91</f>
        <v>0</v>
      </c>
      <c r="B91" s="251">
        <f>'suivi activité'!F91</f>
        <v>0</v>
      </c>
      <c r="C91" s="252">
        <f>'suivi activité'!G91</f>
        <v>0</v>
      </c>
      <c r="D91" s="252">
        <f>'suivi activité'!H91</f>
        <v>0</v>
      </c>
      <c r="E91" s="253">
        <f>'suivi activité'!I91</f>
        <v>0</v>
      </c>
      <c r="F91" s="252">
        <f>'suivi activité'!J91</f>
        <v>0</v>
      </c>
      <c r="G91" s="252">
        <f>'suivi activité'!K91</f>
        <v>0</v>
      </c>
      <c r="H91" s="252">
        <f>'suivi activité'!L91</f>
        <v>0</v>
      </c>
      <c r="I91" s="253">
        <f>'suivi activité'!M91</f>
        <v>0</v>
      </c>
      <c r="J91" s="241"/>
      <c r="K91" s="242"/>
      <c r="L91" s="242"/>
      <c r="M91" s="243"/>
      <c r="N91" s="53" t="str">
        <f t="shared" si="0"/>
        <v/>
      </c>
      <c r="O91" s="254"/>
      <c r="P91" s="254"/>
      <c r="Q91" s="243"/>
      <c r="R91" s="53" t="str">
        <f t="shared" si="1"/>
        <v/>
      </c>
      <c r="S91" s="254"/>
      <c r="T91" s="254"/>
      <c r="U91" s="243"/>
      <c r="V91" s="53" t="str">
        <f t="shared" si="2"/>
        <v/>
      </c>
      <c r="W91" s="254"/>
      <c r="X91" s="254"/>
      <c r="Y91" s="243"/>
      <c r="Z91" s="53" t="str">
        <f t="shared" si="3"/>
        <v/>
      </c>
      <c r="AA91" s="53">
        <f t="shared" si="4"/>
        <v>0</v>
      </c>
      <c r="AB91" s="241"/>
    </row>
    <row r="92" spans="1:28" ht="12.75" customHeight="1">
      <c r="A92" s="251">
        <f>'suivi activité'!E92</f>
        <v>0</v>
      </c>
      <c r="B92" s="251">
        <f>'suivi activité'!F92</f>
        <v>0</v>
      </c>
      <c r="C92" s="252">
        <f>'suivi activité'!G92</f>
        <v>0</v>
      </c>
      <c r="D92" s="252">
        <f>'suivi activité'!H92</f>
        <v>0</v>
      </c>
      <c r="E92" s="253">
        <f>'suivi activité'!I92</f>
        <v>0</v>
      </c>
      <c r="F92" s="252">
        <f>'suivi activité'!J92</f>
        <v>0</v>
      </c>
      <c r="G92" s="252">
        <f>'suivi activité'!K92</f>
        <v>0</v>
      </c>
      <c r="H92" s="252">
        <f>'suivi activité'!L92</f>
        <v>0</v>
      </c>
      <c r="I92" s="253">
        <f>'suivi activité'!M92</f>
        <v>0</v>
      </c>
      <c r="J92" s="241"/>
      <c r="K92" s="242"/>
      <c r="L92" s="242"/>
      <c r="M92" s="243"/>
      <c r="N92" s="53" t="str">
        <f t="shared" si="0"/>
        <v/>
      </c>
      <c r="O92" s="254"/>
      <c r="P92" s="254"/>
      <c r="Q92" s="243"/>
      <c r="R92" s="53" t="str">
        <f t="shared" si="1"/>
        <v/>
      </c>
      <c r="S92" s="254"/>
      <c r="T92" s="254"/>
      <c r="U92" s="243"/>
      <c r="V92" s="53" t="str">
        <f t="shared" si="2"/>
        <v/>
      </c>
      <c r="W92" s="254"/>
      <c r="X92" s="254"/>
      <c r="Y92" s="243"/>
      <c r="Z92" s="53" t="str">
        <f t="shared" si="3"/>
        <v/>
      </c>
      <c r="AA92" s="53">
        <f t="shared" si="4"/>
        <v>0</v>
      </c>
      <c r="AB92" s="241"/>
    </row>
    <row r="93" spans="1:28" ht="12.75" customHeight="1">
      <c r="A93" s="251">
        <f>'suivi activité'!E93</f>
        <v>0</v>
      </c>
      <c r="B93" s="251">
        <f>'suivi activité'!F93</f>
        <v>0</v>
      </c>
      <c r="C93" s="252">
        <f>'suivi activité'!G93</f>
        <v>0</v>
      </c>
      <c r="D93" s="252">
        <f>'suivi activité'!H93</f>
        <v>0</v>
      </c>
      <c r="E93" s="253">
        <f>'suivi activité'!I93</f>
        <v>0</v>
      </c>
      <c r="F93" s="252">
        <f>'suivi activité'!J93</f>
        <v>0</v>
      </c>
      <c r="G93" s="252">
        <f>'suivi activité'!K93</f>
        <v>0</v>
      </c>
      <c r="H93" s="252">
        <f>'suivi activité'!L93</f>
        <v>0</v>
      </c>
      <c r="I93" s="253">
        <f>'suivi activité'!M93</f>
        <v>0</v>
      </c>
      <c r="J93" s="241"/>
      <c r="K93" s="242"/>
      <c r="L93" s="242"/>
      <c r="M93" s="243"/>
      <c r="N93" s="53" t="str">
        <f t="shared" si="0"/>
        <v/>
      </c>
      <c r="O93" s="254"/>
      <c r="P93" s="254"/>
      <c r="Q93" s="243"/>
      <c r="R93" s="53" t="str">
        <f t="shared" si="1"/>
        <v/>
      </c>
      <c r="S93" s="254"/>
      <c r="T93" s="254"/>
      <c r="U93" s="243"/>
      <c r="V93" s="53" t="str">
        <f t="shared" si="2"/>
        <v/>
      </c>
      <c r="W93" s="254"/>
      <c r="X93" s="254"/>
      <c r="Y93" s="243"/>
      <c r="Z93" s="53" t="str">
        <f t="shared" si="3"/>
        <v/>
      </c>
      <c r="AA93" s="53">
        <f t="shared" si="4"/>
        <v>0</v>
      </c>
      <c r="AB93" s="241"/>
    </row>
    <row r="94" spans="1:28" ht="12.75" customHeight="1">
      <c r="A94" s="251">
        <f>'suivi activité'!E94</f>
        <v>0</v>
      </c>
      <c r="B94" s="251">
        <f>'suivi activité'!F94</f>
        <v>0</v>
      </c>
      <c r="C94" s="252">
        <f>'suivi activité'!G94</f>
        <v>0</v>
      </c>
      <c r="D94" s="252">
        <f>'suivi activité'!H94</f>
        <v>0</v>
      </c>
      <c r="E94" s="253">
        <f>'suivi activité'!I94</f>
        <v>0</v>
      </c>
      <c r="F94" s="252">
        <f>'suivi activité'!J94</f>
        <v>0</v>
      </c>
      <c r="G94" s="252">
        <f>'suivi activité'!K94</f>
        <v>0</v>
      </c>
      <c r="H94" s="252">
        <f>'suivi activité'!L94</f>
        <v>0</v>
      </c>
      <c r="I94" s="253">
        <f>'suivi activité'!M94</f>
        <v>0</v>
      </c>
      <c r="J94" s="241"/>
      <c r="K94" s="242"/>
      <c r="L94" s="242"/>
      <c r="M94" s="243"/>
      <c r="N94" s="53" t="str">
        <f t="shared" si="0"/>
        <v/>
      </c>
      <c r="O94" s="254"/>
      <c r="P94" s="254"/>
      <c r="Q94" s="243"/>
      <c r="R94" s="53" t="str">
        <f t="shared" si="1"/>
        <v/>
      </c>
      <c r="S94" s="254"/>
      <c r="T94" s="254"/>
      <c r="U94" s="243"/>
      <c r="V94" s="53" t="str">
        <f t="shared" si="2"/>
        <v/>
      </c>
      <c r="W94" s="254"/>
      <c r="X94" s="254"/>
      <c r="Y94" s="243"/>
      <c r="Z94" s="53" t="str">
        <f t="shared" si="3"/>
        <v/>
      </c>
      <c r="AA94" s="53">
        <f t="shared" si="4"/>
        <v>0</v>
      </c>
      <c r="AB94" s="241"/>
    </row>
    <row r="95" spans="1:28" ht="12.75" customHeight="1">
      <c r="A95" s="251">
        <f>'suivi activité'!E95</f>
        <v>0</v>
      </c>
      <c r="B95" s="251">
        <f>'suivi activité'!F95</f>
        <v>0</v>
      </c>
      <c r="C95" s="252">
        <f>'suivi activité'!G95</f>
        <v>0</v>
      </c>
      <c r="D95" s="252">
        <f>'suivi activité'!H95</f>
        <v>0</v>
      </c>
      <c r="E95" s="253">
        <f>'suivi activité'!I95</f>
        <v>0</v>
      </c>
      <c r="F95" s="252">
        <f>'suivi activité'!J95</f>
        <v>0</v>
      </c>
      <c r="G95" s="252">
        <f>'suivi activité'!K95</f>
        <v>0</v>
      </c>
      <c r="H95" s="252">
        <f>'suivi activité'!L95</f>
        <v>0</v>
      </c>
      <c r="I95" s="253">
        <f>'suivi activité'!M95</f>
        <v>0</v>
      </c>
      <c r="J95" s="241"/>
      <c r="K95" s="242"/>
      <c r="L95" s="242"/>
      <c r="M95" s="243"/>
      <c r="N95" s="53" t="str">
        <f t="shared" si="0"/>
        <v/>
      </c>
      <c r="O95" s="254"/>
      <c r="P95" s="254"/>
      <c r="Q95" s="243"/>
      <c r="R95" s="53" t="str">
        <f t="shared" si="1"/>
        <v/>
      </c>
      <c r="S95" s="254"/>
      <c r="T95" s="254"/>
      <c r="U95" s="243"/>
      <c r="V95" s="53" t="str">
        <f t="shared" si="2"/>
        <v/>
      </c>
      <c r="W95" s="254"/>
      <c r="X95" s="254"/>
      <c r="Y95" s="243"/>
      <c r="Z95" s="53" t="str">
        <f t="shared" si="3"/>
        <v/>
      </c>
      <c r="AA95" s="53">
        <f t="shared" si="4"/>
        <v>0</v>
      </c>
      <c r="AB95" s="241"/>
    </row>
    <row r="96" spans="1:28" ht="12.75" customHeight="1">
      <c r="A96" s="251">
        <f>'suivi activité'!E96</f>
        <v>0</v>
      </c>
      <c r="B96" s="251">
        <f>'suivi activité'!F96</f>
        <v>0</v>
      </c>
      <c r="C96" s="252">
        <f>'suivi activité'!G96</f>
        <v>0</v>
      </c>
      <c r="D96" s="252">
        <f>'suivi activité'!H96</f>
        <v>0</v>
      </c>
      <c r="E96" s="253">
        <f>'suivi activité'!I96</f>
        <v>0</v>
      </c>
      <c r="F96" s="252">
        <f>'suivi activité'!J96</f>
        <v>0</v>
      </c>
      <c r="G96" s="252">
        <f>'suivi activité'!K96</f>
        <v>0</v>
      </c>
      <c r="H96" s="252">
        <f>'suivi activité'!L96</f>
        <v>0</v>
      </c>
      <c r="I96" s="253">
        <f>'suivi activité'!M96</f>
        <v>0</v>
      </c>
      <c r="J96" s="241"/>
      <c r="K96" s="245"/>
      <c r="L96" s="245"/>
      <c r="M96" s="246"/>
      <c r="N96" s="53" t="str">
        <f t="shared" si="0"/>
        <v/>
      </c>
      <c r="O96" s="340"/>
      <c r="P96" s="340"/>
      <c r="Q96" s="246"/>
      <c r="R96" s="53" t="str">
        <f t="shared" si="1"/>
        <v/>
      </c>
      <c r="S96" s="340"/>
      <c r="T96" s="340"/>
      <c r="U96" s="246"/>
      <c r="V96" s="53" t="str">
        <f t="shared" si="2"/>
        <v/>
      </c>
      <c r="W96" s="340"/>
      <c r="X96" s="340"/>
      <c r="Y96" s="246"/>
      <c r="Z96" s="53" t="str">
        <f t="shared" si="3"/>
        <v/>
      </c>
      <c r="AA96" s="53">
        <f t="shared" si="4"/>
        <v>0</v>
      </c>
      <c r="AB96" s="247"/>
    </row>
    <row r="97" spans="1:28" ht="12.75" customHeight="1">
      <c r="A97" s="251">
        <f>'suivi activité'!E97</f>
        <v>0</v>
      </c>
      <c r="B97" s="251">
        <f>'suivi activité'!F97</f>
        <v>0</v>
      </c>
      <c r="C97" s="252">
        <f>'suivi activité'!G97</f>
        <v>0</v>
      </c>
      <c r="D97" s="252">
        <f>'suivi activité'!H97</f>
        <v>0</v>
      </c>
      <c r="E97" s="253">
        <f>'suivi activité'!I97</f>
        <v>0</v>
      </c>
      <c r="F97" s="252">
        <f>'suivi activité'!J97</f>
        <v>0</v>
      </c>
      <c r="G97" s="252">
        <f>'suivi activité'!K97</f>
        <v>0</v>
      </c>
      <c r="H97" s="252">
        <f>'suivi activité'!L97</f>
        <v>0</v>
      </c>
      <c r="I97" s="253">
        <f>'suivi activité'!M97</f>
        <v>0</v>
      </c>
      <c r="J97" s="241"/>
      <c r="K97" s="245"/>
      <c r="L97" s="245"/>
      <c r="M97" s="246"/>
      <c r="N97" s="53" t="str">
        <f t="shared" si="0"/>
        <v/>
      </c>
      <c r="O97" s="340"/>
      <c r="P97" s="340"/>
      <c r="Q97" s="246"/>
      <c r="R97" s="53" t="str">
        <f t="shared" si="1"/>
        <v/>
      </c>
      <c r="S97" s="340"/>
      <c r="T97" s="340"/>
      <c r="U97" s="246"/>
      <c r="V97" s="53" t="str">
        <f t="shared" si="2"/>
        <v/>
      </c>
      <c r="W97" s="340"/>
      <c r="X97" s="340"/>
      <c r="Y97" s="246"/>
      <c r="Z97" s="53" t="str">
        <f t="shared" si="3"/>
        <v/>
      </c>
      <c r="AA97" s="53">
        <f t="shared" si="4"/>
        <v>0</v>
      </c>
      <c r="AB97" s="247"/>
    </row>
    <row r="98" spans="1:28" ht="12.75" customHeight="1">
      <c r="A98" s="251">
        <f>'suivi activité'!E98</f>
        <v>0</v>
      </c>
      <c r="B98" s="251">
        <f>'suivi activité'!F98</f>
        <v>0</v>
      </c>
      <c r="C98" s="252">
        <f>'suivi activité'!G98</f>
        <v>0</v>
      </c>
      <c r="D98" s="252">
        <f>'suivi activité'!H98</f>
        <v>0</v>
      </c>
      <c r="E98" s="253">
        <f>'suivi activité'!I98</f>
        <v>0</v>
      </c>
      <c r="F98" s="252">
        <f>'suivi activité'!J98</f>
        <v>0</v>
      </c>
      <c r="G98" s="252">
        <f>'suivi activité'!K98</f>
        <v>0</v>
      </c>
      <c r="H98" s="252">
        <f>'suivi activité'!L98</f>
        <v>0</v>
      </c>
      <c r="I98" s="253">
        <f>'suivi activité'!M98</f>
        <v>0</v>
      </c>
      <c r="J98" s="241"/>
      <c r="K98" s="245"/>
      <c r="L98" s="245"/>
      <c r="M98" s="246"/>
      <c r="N98" s="53" t="str">
        <f t="shared" si="0"/>
        <v/>
      </c>
      <c r="O98" s="340"/>
      <c r="P98" s="340"/>
      <c r="Q98" s="246"/>
      <c r="R98" s="53" t="str">
        <f t="shared" si="1"/>
        <v/>
      </c>
      <c r="S98" s="340"/>
      <c r="T98" s="340"/>
      <c r="U98" s="246"/>
      <c r="V98" s="53" t="str">
        <f t="shared" si="2"/>
        <v/>
      </c>
      <c r="W98" s="340"/>
      <c r="X98" s="340"/>
      <c r="Y98" s="246"/>
      <c r="Z98" s="53" t="str">
        <f t="shared" si="3"/>
        <v/>
      </c>
      <c r="AA98" s="53">
        <f t="shared" si="4"/>
        <v>0</v>
      </c>
      <c r="AB98" s="247"/>
    </row>
    <row r="99" spans="1:28" ht="12.75" customHeight="1">
      <c r="A99" s="251">
        <f>'suivi activité'!E99</f>
        <v>0</v>
      </c>
      <c r="B99" s="251">
        <f>'suivi activité'!F99</f>
        <v>0</v>
      </c>
      <c r="C99" s="252">
        <f>'suivi activité'!G99</f>
        <v>0</v>
      </c>
      <c r="D99" s="252">
        <f>'suivi activité'!H99</f>
        <v>0</v>
      </c>
      <c r="E99" s="253">
        <f>'suivi activité'!I99</f>
        <v>0</v>
      </c>
      <c r="F99" s="252">
        <f>'suivi activité'!J99</f>
        <v>0</v>
      </c>
      <c r="G99" s="252">
        <f>'suivi activité'!K99</f>
        <v>0</v>
      </c>
      <c r="H99" s="252">
        <f>'suivi activité'!L99</f>
        <v>0</v>
      </c>
      <c r="I99" s="253">
        <f>'suivi activité'!M99</f>
        <v>0</v>
      </c>
      <c r="J99" s="241"/>
      <c r="K99" s="245"/>
      <c r="L99" s="245"/>
      <c r="M99" s="246"/>
      <c r="N99" s="53" t="str">
        <f t="shared" si="0"/>
        <v/>
      </c>
      <c r="O99" s="340"/>
      <c r="P99" s="340"/>
      <c r="Q99" s="246"/>
      <c r="R99" s="53" t="str">
        <f t="shared" si="1"/>
        <v/>
      </c>
      <c r="S99" s="340"/>
      <c r="T99" s="340"/>
      <c r="U99" s="246"/>
      <c r="V99" s="53" t="str">
        <f t="shared" si="2"/>
        <v/>
      </c>
      <c r="W99" s="340"/>
      <c r="X99" s="340"/>
      <c r="Y99" s="246"/>
      <c r="Z99" s="53" t="str">
        <f t="shared" si="3"/>
        <v/>
      </c>
      <c r="AA99" s="53">
        <f t="shared" si="4"/>
        <v>0</v>
      </c>
      <c r="AB99" s="247"/>
    </row>
    <row r="100" spans="1:28" ht="12.75" customHeight="1">
      <c r="A100" s="251">
        <f>'suivi activité'!E100</f>
        <v>0</v>
      </c>
      <c r="B100" s="251">
        <f>'suivi activité'!F100</f>
        <v>0</v>
      </c>
      <c r="C100" s="252">
        <f>'suivi activité'!G100</f>
        <v>0</v>
      </c>
      <c r="D100" s="252">
        <f>'suivi activité'!H100</f>
        <v>0</v>
      </c>
      <c r="E100" s="253">
        <f>'suivi activité'!I100</f>
        <v>0</v>
      </c>
      <c r="F100" s="252">
        <f>'suivi activité'!J100</f>
        <v>0</v>
      </c>
      <c r="G100" s="252">
        <f>'suivi activité'!K100</f>
        <v>0</v>
      </c>
      <c r="H100" s="252">
        <f>'suivi activité'!L100</f>
        <v>0</v>
      </c>
      <c r="I100" s="253">
        <f>'suivi activité'!M100</f>
        <v>0</v>
      </c>
      <c r="J100" s="241"/>
      <c r="K100" s="245"/>
      <c r="L100" s="245"/>
      <c r="M100" s="246"/>
      <c r="N100" s="53" t="str">
        <f t="shared" si="0"/>
        <v/>
      </c>
      <c r="O100" s="340"/>
      <c r="P100" s="340"/>
      <c r="Q100" s="246"/>
      <c r="R100" s="53" t="str">
        <f t="shared" si="1"/>
        <v/>
      </c>
      <c r="S100" s="340"/>
      <c r="T100" s="340"/>
      <c r="U100" s="246"/>
      <c r="V100" s="53" t="str">
        <f t="shared" si="2"/>
        <v/>
      </c>
      <c r="W100" s="340"/>
      <c r="X100" s="340"/>
      <c r="Y100" s="246"/>
      <c r="Z100" s="53" t="str">
        <f t="shared" si="3"/>
        <v/>
      </c>
      <c r="AA100" s="53">
        <f t="shared" si="4"/>
        <v>0</v>
      </c>
      <c r="AB100" s="247"/>
    </row>
    <row r="101" spans="1:28" ht="12.75" customHeight="1">
      <c r="A101" s="368" t="s">
        <v>60</v>
      </c>
      <c r="B101" s="351"/>
      <c r="C101" s="374"/>
      <c r="D101" s="77"/>
      <c r="E101" s="78">
        <f>SUM(E6:E100)</f>
        <v>0</v>
      </c>
      <c r="F101" s="78">
        <f>SUM(F6:F100)</f>
        <v>0</v>
      </c>
      <c r="G101" s="78">
        <f>SUM(G6:G100)</f>
        <v>0</v>
      </c>
      <c r="H101" s="78">
        <f>SUM(H6:H100)</f>
        <v>0</v>
      </c>
      <c r="I101" s="78">
        <f>SUM(I6:I100)</f>
        <v>0</v>
      </c>
      <c r="J101" s="451" t="s">
        <v>60</v>
      </c>
      <c r="K101" s="351"/>
      <c r="L101" s="351"/>
      <c r="M101" s="246">
        <f>SUM(M6:M100)</f>
        <v>0</v>
      </c>
      <c r="N101" s="246">
        <f>SUM(N6:N100)</f>
        <v>0</v>
      </c>
      <c r="O101" s="341"/>
      <c r="P101" s="248"/>
      <c r="Q101" s="246">
        <f>SUM(Q6:Q100)</f>
        <v>0</v>
      </c>
      <c r="R101" s="246">
        <f>SUM(R6:R100)</f>
        <v>0</v>
      </c>
      <c r="S101" s="248"/>
      <c r="T101" s="248"/>
      <c r="U101" s="246">
        <f>SUM(U6:U100)</f>
        <v>0</v>
      </c>
      <c r="V101" s="246">
        <f>SUM(V6:V100)</f>
        <v>0</v>
      </c>
      <c r="W101" s="248"/>
      <c r="X101" s="248"/>
      <c r="Y101" s="246">
        <f>SUM(Y6:Y100)</f>
        <v>0</v>
      </c>
      <c r="Z101" s="246">
        <f>SUM(Z6:Z100)</f>
        <v>0</v>
      </c>
      <c r="AA101" s="243">
        <f t="shared" si="4"/>
        <v>0</v>
      </c>
      <c r="AB101" s="248"/>
    </row>
    <row r="102" spans="1:28" ht="12.75" customHeight="1">
      <c r="A102" s="249"/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</row>
    <row r="103" spans="1:28" ht="12.75" customHeight="1">
      <c r="A103" s="450"/>
      <c r="B103" s="360"/>
      <c r="C103" s="250">
        <v>1</v>
      </c>
      <c r="D103" s="250">
        <v>2</v>
      </c>
      <c r="E103" s="250">
        <v>3</v>
      </c>
      <c r="F103" s="250">
        <v>4</v>
      </c>
      <c r="G103" s="250">
        <v>5</v>
      </c>
      <c r="H103" s="250">
        <v>6</v>
      </c>
      <c r="I103" s="250">
        <v>7</v>
      </c>
      <c r="J103" s="250">
        <v>8</v>
      </c>
      <c r="K103" s="250">
        <v>9</v>
      </c>
      <c r="L103" s="250">
        <v>10</v>
      </c>
      <c r="M103" s="250">
        <v>11</v>
      </c>
      <c r="N103" s="250">
        <v>12</v>
      </c>
      <c r="O103" s="21"/>
      <c r="P103" s="15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2.75" customHeight="1">
      <c r="A104" s="449" t="s">
        <v>167</v>
      </c>
      <c r="B104" s="351"/>
      <c r="C104" s="53">
        <f>(((SUMIF(L6:L100,"=1",M6:M100))+(SUMIF(P6:P100,"=1",Q6:Q100)))+(SUMIF(T6:T100,"=1",U6:U100)))+(SUMIF(X6:X100,"=1",Y6:Y100))</f>
        <v>0</v>
      </c>
      <c r="D104" s="53">
        <f>(((SUMIF(L6:L100,"=2",M6:M100))+(SUMIF(P6:P100,"=2",Q6:Q100)))+(SUMIF(T6:T100,"=2",U6:U100)))+(SUMIF(X6:X100,"=2",Y6:Y100))</f>
        <v>0</v>
      </c>
      <c r="E104" s="53">
        <f>(((SUMIF(L6:L100,"=3",M6:M100))+(SUMIF(P6:P100,"=3",Q6:Q100)))+(SUMIF(T6:T100,"=3",U6:U100)))+(SUMIF(X6:X100,"=3",Y6:Y100))</f>
        <v>0</v>
      </c>
      <c r="F104" s="53">
        <f>(((SUMIF(L6:L100,"=4",M6:M100))+(SUMIF(P6:P100,"=4",Q6:Q100)))+(SUMIF(T6:T100,"=4",U6:U100)))+(SUMIF(X6:X100,"=4",Y6:Y100))</f>
        <v>0</v>
      </c>
      <c r="G104" s="53">
        <f>(((SUMIF(L6:L100,"=5",M6:M100))+(SUMIF(P6:P100,"=5",Q6:Q100)))+(SUMIF(T6:T100,"=5",U6:U100)))+(SUMIF(X6:X100,"=5",Y6:Y100))</f>
        <v>0</v>
      </c>
      <c r="H104" s="53">
        <f>(((SUMIF(L6:L100,"=6",M6:M100))+(SUMIF(P6:P100,"=6",Q6:Q100)))+(SUMIF(T6:T100,"=6",U6:U100)))+(SUMIF(X6:X100,"=6",Y6:Y100))</f>
        <v>0</v>
      </c>
      <c r="I104" s="53">
        <f>(((SUMIF(L6:L100,"=7",M6:M100))+(SUMIF(P6:P100,"=7",Q6:Q100)))+(SUMIF(T6:T100,"=7",U6:U100)))+(SUMIF(X6:X100,"=7",Y6:Y100))</f>
        <v>0</v>
      </c>
      <c r="J104" s="53">
        <f>(((SUMIF(L6:L100,"=8",M6:M100))+(SUMIF(P6:P100,"=8",Q6:Q100)))+(SUMIF(T6:T100,"=8",U6:U100)))+(SUMIF(X6:X100,"=8",Y6:Y100))</f>
        <v>0</v>
      </c>
      <c r="K104" s="53">
        <f>(((SUMIF(L6:L100,"=9",M6:M100))+(SUMIF(P6:P100,"=9",Q6:Q100)))+(SUMIF(T6:T100,"=9",U6:U100)))+(SUMIF(X6:X100,"=9",Y6:Y100))</f>
        <v>0</v>
      </c>
      <c r="L104" s="53">
        <f>(((SUMIF(L6:L100,"=10",M6:M100))+(SUMIF(P6:P100,"=10",Q6:Q100)))+(SUMIF(T6:T100,"=10",U6:U100)))+(SUMIF(X6:X100,"=10",Y6:Y100))</f>
        <v>0</v>
      </c>
      <c r="M104" s="53">
        <f>(((SUMIF(L6:L100,"=11",M6:M100))+(SUMIF(P6:P100,"=11",Q6:Q100)))+(SUMIF(T6:T100,"=11",U6:U100)))+(SUMIF(X6:X100,"=11",Y6:Y100))</f>
        <v>0</v>
      </c>
      <c r="N104" s="53">
        <f>(((SUMIF(L6:L100,"=12",M6:M100))+(SUMIF(P6:P100,"=12",Q6:Q100)))+(SUMIF(T6:T100,"=12",U6:U100)))+(SUMIF(X6:X100,"=12",Y6:Y100))</f>
        <v>0</v>
      </c>
      <c r="O104" s="21"/>
      <c r="P104" s="15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2.75" customHeight="1">
      <c r="A105" s="449" t="s">
        <v>168</v>
      </c>
      <c r="B105" s="351"/>
      <c r="C105" s="53">
        <f>(((SUMIF($L6:$L100,"=1",$N6:$N100))+(SUMIF($P6:$P100,"=1",$R6:$R100)))+(SUMIF($T6:$T100,"=1",$V6:$V100)))+(SUMIF($X6:$X100,"=1",$Z6:$Z100))</f>
        <v>0</v>
      </c>
      <c r="D105" s="53">
        <f>(((SUMIF($L6:$L100,"=2",$N6:$N100))+(SUMIF($P6:$P100,"=2",$R6:$R100)))+(SUMIF($T6:$T100,"=2",$V6:$V100)))+(SUMIF($X6:$X100,"=2",$Z6:$Z100))</f>
        <v>0</v>
      </c>
      <c r="E105" s="53">
        <f>(((SUMIF($L6:$L100,"=3",$N6:$N100))+(SUMIF($P6:$P100,"=3",$R6:$R100)))+(SUMIF($T6:$T100,"=3",$V6:$V100)))+(SUMIF($X6:$X100,"=3",$Z6:$Z100))</f>
        <v>0</v>
      </c>
      <c r="F105" s="53">
        <f>(((SUMIF($L6:$L100,"=4",$N6:$N100))+(SUMIF($P6:$P100,"=4",$R6:$R100)))+(SUMIF($T6:$T100,"=4",$V6:$V100)))+(SUMIF($X6:$X100,"=4",$Z6:$Z100))</f>
        <v>0</v>
      </c>
      <c r="G105" s="53">
        <f>(((SUMIF($L6:$L100,"=5",$N6:$N100))+(SUMIF($P6:$P100,"=5",$R6:$R100)))+(SUMIF($T6:$T100,"=5",$V6:$V100)))+(SUMIF($X6:$X100,"=5",$Z6:$Z100))</f>
        <v>0</v>
      </c>
      <c r="H105" s="53">
        <f>(((SUMIF($L6:$L100,"=6",$N6:$N100))+(SUMIF($P6:$P100,"=6",$R6:$R100)))+(SUMIF($T6:$T100,"=6",$V6:$V100)))+(SUMIF($X6:$X100,"=6",$Z6:$Z100))</f>
        <v>0</v>
      </c>
      <c r="I105" s="53">
        <f>(((SUMIF($L6:$L100,"=7",$N6:$N100))+(SUMIF($P6:$P100,"=7",$R6:$R100)))+(SUMIF($T6:$T100,"=7",$V6:$V100)))+(SUMIF($X6:$X100,"=7",$Z6:$Z100))</f>
        <v>0</v>
      </c>
      <c r="J105" s="53">
        <f>(((SUMIF($L6:$L100,"=8",$N6:$N100))+(SUMIF($P6:$P100,"=8",$R6:$R100)))+(SUMIF($T6:$T100,"=8",$V6:$V100)))+(SUMIF($X6:$X100,"=8",$Z6:$Z100))</f>
        <v>0</v>
      </c>
      <c r="K105" s="53">
        <f>(((SUMIF($L6:$L100,"=9",$N6:$N100))+(SUMIF($P6:$P100,"=9",$R6:$R100)))+(SUMIF($T6:$T100,"=9",$V6:$V100)))+(SUMIF($X6:$X100,"=9",$Z6:$Z100))</f>
        <v>0</v>
      </c>
      <c r="L105" s="53">
        <f>(((SUMIF($L6:$L100,"=10",$N6:$N100))+(SUMIF($P6:$P100,"=10",$R6:$R100)))+(SUMIF($T6:$T100,"=10",$V6:$V100)))+(SUMIF($X6:$X100,"=10",$Z6:$Z100))</f>
        <v>0</v>
      </c>
      <c r="M105" s="53">
        <f>(((SUMIF($L6:$L100,"=11",$N6:$N100))+(SUMIF($P6:$P100,"=11",$R6:$R100)))+(SUMIF($T6:$T100,"=11",$V6:$V100)))+(SUMIF($X6:$X100,"=11",$Z6:$Z100))</f>
        <v>0</v>
      </c>
      <c r="N105" s="53">
        <f>(((SUMIF($L6:$L100,"=12",$N6:$N100))+(SUMIF($P6:$P100,"=12",$R6:$R100)))+(SUMIF($T6:$T100,"=12",$V6:$V100)))+(SUMIF($X6:$X100,"=12",$Z6:$Z100))</f>
        <v>0</v>
      </c>
      <c r="O105" s="21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</sheetData>
  <mergeCells count="32">
    <mergeCell ref="K3:N3"/>
    <mergeCell ref="K4:L4"/>
    <mergeCell ref="A105:B105"/>
    <mergeCell ref="A104:B104"/>
    <mergeCell ref="J101:L101"/>
    <mergeCell ref="A103:B103"/>
    <mergeCell ref="A101:C101"/>
    <mergeCell ref="C4:D4"/>
    <mergeCell ref="I4:I5"/>
    <mergeCell ref="M4:M5"/>
    <mergeCell ref="N4:N5"/>
    <mergeCell ref="U4:U5"/>
    <mergeCell ref="R4:R5"/>
    <mergeCell ref="Q4:Q5"/>
    <mergeCell ref="Z4:Z5"/>
    <mergeCell ref="Y4:Y5"/>
    <mergeCell ref="AB3:AB5"/>
    <mergeCell ref="AA3:AA5"/>
    <mergeCell ref="S1:AB1"/>
    <mergeCell ref="E4:E5"/>
    <mergeCell ref="J3:J5"/>
    <mergeCell ref="A3:I3"/>
    <mergeCell ref="F4:H4"/>
    <mergeCell ref="A2:O2"/>
    <mergeCell ref="A1:Q1"/>
    <mergeCell ref="V4:V5"/>
    <mergeCell ref="S4:T4"/>
    <mergeCell ref="O4:P4"/>
    <mergeCell ref="W3:Z3"/>
    <mergeCell ref="W4:X4"/>
    <mergeCell ref="S3:V3"/>
    <mergeCell ref="O3:R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4</vt:i4>
      </vt:variant>
    </vt:vector>
  </HeadingPairs>
  <TitlesOfParts>
    <vt:vector size="24" baseType="lpstr">
      <vt:lpstr>suivi trésorerie</vt:lpstr>
      <vt:lpstr>suivi activité</vt:lpstr>
      <vt:lpstr>Projection rémunération</vt:lpstr>
      <vt:lpstr>clients</vt:lpstr>
      <vt:lpstr>Frais de déplacements</vt:lpstr>
      <vt:lpstr>Solde réel</vt:lpstr>
      <vt:lpstr>NF JANVIER</vt:lpstr>
      <vt:lpstr>NF FEVRIER</vt:lpstr>
      <vt:lpstr>NF MARS</vt:lpstr>
      <vt:lpstr>NF AVRIL</vt:lpstr>
      <vt:lpstr>NF MAI</vt:lpstr>
      <vt:lpstr>NF JUIN</vt:lpstr>
      <vt:lpstr>NF JUILLET</vt:lpstr>
      <vt:lpstr>NF AOUT</vt:lpstr>
      <vt:lpstr>NF SEPTEMBRE</vt:lpstr>
      <vt:lpstr>NF OCTOBRE</vt:lpstr>
      <vt:lpstr>NF NOVEMBRE</vt:lpstr>
      <vt:lpstr>NF DECEMBRE</vt:lpstr>
      <vt:lpstr>encaissement facture N-1</vt:lpstr>
      <vt:lpstr>Encaissements factures N</vt:lpstr>
      <vt:lpstr>devis</vt:lpstr>
      <vt:lpstr>DEVIS_1</vt:lpstr>
      <vt:lpstr>devis1</vt:lpstr>
      <vt:lpstr>facture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slacorne</dc:creator>
  <cp:lastModifiedBy>ble</cp:lastModifiedBy>
  <dcterms:created xsi:type="dcterms:W3CDTF">2017-01-02T13:10:26Z</dcterms:created>
  <dcterms:modified xsi:type="dcterms:W3CDTF">2017-02-10T14:50:14Z</dcterms:modified>
</cp:coreProperties>
</file>